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76" windowHeight="6132" activeTab="7"/>
  </bookViews>
  <sheets>
    <sheet name="АГ" sheetId="1" r:id="rId1"/>
    <sheet name="Е-ЕН" sheetId="2" r:id="rId2"/>
    <sheet name="Е-ЕМП" sheetId="3" r:id="rId3"/>
    <sheet name="Е-ТК" sheetId="4" r:id="rId4"/>
    <sheet name="ТТ" sheetId="5" r:id="rId5"/>
    <sheet name="ВиК" sheetId="6" r:id="rId6"/>
    <sheet name="ППЕ" sheetId="7" r:id="rId7"/>
    <sheet name="ЗБИРНА РЕКАПИТУЛАЦИЈА" sheetId="8" r:id="rId8"/>
  </sheets>
  <definedNames/>
  <calcPr fullCalcOnLoad="1"/>
</workbook>
</file>

<file path=xl/sharedStrings.xml><?xml version="1.0" encoding="utf-8"?>
<sst xmlns="http://schemas.openxmlformats.org/spreadsheetml/2006/main" count="3147" uniqueCount="1268">
  <si>
    <t>Испорука преспојних лицнастих каблова типа STP 4x2x0.5mm cat. 6 HF-Fly, дужине l=1.5m.</t>
  </si>
  <si>
    <t>Испорука преспојних лицнастих каблова типа STP 4x2x0.5mm cat. 6 HF-Fly, дужине l=2m.</t>
  </si>
  <si>
    <t>Испорука преспојних лицнастих каблова типа STP 4x2x0.5mm cat. 6 HF-Fly, дужине l=3m.</t>
  </si>
  <si>
    <t>Испорука преспојних лицнастих каблова типа STP 4x2x0.5mm cat. 6 HF-Fly, дужине l=5m.</t>
  </si>
  <si>
    <t>Ситан инсталациони и монтажни материјал.</t>
  </si>
  <si>
    <t>пауш.</t>
  </si>
  <si>
    <t>Вод за уземљење NHXHX-Y 1x16mm2 положен до шине за изједначавање потенцијала</t>
  </si>
  <si>
    <t>Завршно испитивање и издавање атеста,израда пројекта изведеног стања, и пуштање система у исправан рад.</t>
  </si>
  <si>
    <t>АКТИВНА МРЕЖНА ОПРЕМА</t>
  </si>
  <si>
    <t>Разводни орман BD</t>
  </si>
  <si>
    <t xml:space="preserve">Испорука и уградња медија дуплекс конвертора 1000BASE-SX са оптике на 1000Base-T проводник, са конекторима SC, или одговарајуће типу TP-Link MC200CM. </t>
  </si>
  <si>
    <t>Испорука и уградња мрежног комутатора (eng.network switch) са следећим карактеристикама: 24 порта брзине 10/100/1000Mbps са уграђеном функцијом AUTO Negotiation/AUTO MDI/MDIX, подржава стандарде и протоколе IEEE 802.3, IEEE 802.3u, IEEE 802.3ab, IEEE 802.3x, IEEE 802.1q, IEEE 802.1p,  за бакарни проводник 1000BASE-T: UTP cat. 5, 5e, 6, EIA/TIA-568 100Ω STP, дужине макс. 100m, висине 1U и ширине 19" за монтажу у разводни орман,или одговарајуће типу TP-Link  TL-SG1024DE.</t>
  </si>
  <si>
    <t>Разводни орман FD-01.01</t>
  </si>
  <si>
    <t>Разводни орман FD-02.01</t>
  </si>
  <si>
    <t>Разводни орман FD-00.01</t>
  </si>
  <si>
    <t>Разводни орман FD-00.02</t>
  </si>
  <si>
    <t>Испорука и уградња мрежног комутатора (eng.network switch) са следећим карактеристикама: 48 порта брзине 10/100/1000Mbps, 4 порта  Gigabit SFP за проширења са модулима, управљање мрежним протоком, приоритизацијом IP саобраћаја 802.1p QoS/CoS, дефинисање виртуелних LAN-ова (VLAN, IEEE802.1Q Tag VLAN), управљање портовима, закључавање MAC адреса, висине 1U и ширине 19" за монтажу у разводни орман, SNMP v1&amp;v2c&amp;v3, RMON, GARP &amp; GVRP, Telnet, управљање помоћу веб клијента, одговарајућа типу TP-Link TL-SG2452.</t>
  </si>
  <si>
    <t>Разводни орман FD-00.03</t>
  </si>
  <si>
    <t>ИНСТАЛАЦИЈА СИСТЕМА ЈЕДИНСТВЕНОГ ВРЕМЕНА</t>
  </si>
  <si>
    <t>Демонтажа постојећих водова и опреме се записнички предаје инвеститору на даље коришћење, или одвози на депонију удаљености до 40 кm.</t>
  </si>
  <si>
    <t xml:space="preserve">Испорука, уградња и повезивање матичног сата са једним RS232/RS485 ASCII временом и сатним излазом. w482 time codeе излаз за синхронизацију са славе сатовима из серије 400А. опремљен са дуплим 24V излазом од 200mA по каналу. 19 инча RACK кућиште. 230V напајање. Слично типу 4860.S1.IMP.EU. Испорука, уградња, повезивање Високо перформансна интегрисана GPS антена/пријемникр/декодер систем склопљена у IP66 кућиште за екстерно качење. Опремљено са 25м кабла за повезивање. Одговарајуће типу 488HS2 GPS receiver. </t>
  </si>
  <si>
    <t xml:space="preserve">Испорука, уградња, повезивање дигиталног календара и сата са лед сегментима који нумерички показују датум у месецу, месец и два броја за годину и испод време у сатима, минутама и секундама. површина за качење доступна сребрној и црној боји. Добијају се додаци за монтажу на зид. Одговарајуће типу 455A.057.R.S.EU. </t>
  </si>
  <si>
    <t xml:space="preserve">Испорука, уградња, повезивање двостраниог дигиталног сата за монтажу на плафон. Са лед сегментима који показују време у сатима, минутама и секундама. двострани, кућиште за качење на плафон доступно у сребрној и црној боји. 230V напајање. Видљиво до дистанце од 25m. величина кућишта сата 403mm х 102mm х 120мm. Одговарајуће типу 401A.057.R.DS.EU. </t>
  </si>
  <si>
    <t xml:space="preserve">Испорука, уградња, повезивање једностраног дигиталног сата за монтажу на зид. Са лед диодама 50mm за сате и минуте. Површина за качење доступна сребрној и црној боји. Добијају се додаци за качење на зид. 230V напајање.Видљиво до дистанце од 25m. величина кућишта сата 240mm х 90mm х 58мm.Одговарајуће типу 420A.05.R.S.EU </t>
  </si>
  <si>
    <t xml:space="preserve">Испорука, уградња, повезивање разделника система јединственог времена у надградном кућишту типа РО-2 са две раставне реглете са IDC конекторима. </t>
  </si>
  <si>
    <t>Испорука, уградња, повезивање телекомуникационог кабла JH(St)H 2x2x0.8 mm за везу између матичног и презентационих часовника, као и између матичног часовника и DCF генератора.</t>
  </si>
  <si>
    <t>Раставна летва, величине 000 до 100А 3П/ НВосигурач резерва</t>
  </si>
  <si>
    <t>Демонтажа постојећих струјних редуктора (3 ком) преносног односа   300/5 А  и предавање Инвеститроу на даље коришћење</t>
  </si>
  <si>
    <t>Демонтажа постојећег главног прекидача  и предавање Инвеститроу на даље коришћење</t>
  </si>
  <si>
    <t xml:space="preserve">Ово поглавље обухвата испоруку, монтажу и уградњу разводних ормана у објекту. Кућиште  разводног ормана је израђено по ЈУС стандардима, од префабрикованих челичних профила и два пута декапираног лима са бравом и универзалним кључем и пластифициран у боји по избору пројектанта ентеријера. Опрема у кућишту и на вратима мора имати натписне плочице, ознаку разводног ормана, систем заштите и назив произвођача. У сваком орману мора постојати једнополна шема припадајућег ормана. Сву командну опрему поставити на вратима ормана. Тачне димензије одредити на лицу места сходно расположивом простору за смештај ормана. У цену израде ормана урачунат је и ситан неспецифичан материјал: бакарне шине, ВС клеме, Пг уводнице, проводници за шемирање, натписне плочице и тд. </t>
  </si>
  <si>
    <t>Напомена:</t>
  </si>
  <si>
    <t>Сва специфицирана ел.опрема је производње реномиране фирме                           (Кооп,Сиеменс,Сцхрацк и сл.)</t>
  </si>
  <si>
    <t>ПОСТОЈЕЋИ    МРО - М</t>
  </si>
  <si>
    <t>Интервенција у постојећем мерно разводном орману   и то :</t>
  </si>
  <si>
    <t>Интервенција у мерном пољу</t>
  </si>
  <si>
    <t>УКУПНO</t>
  </si>
  <si>
    <t>ПРОТИВПОЖАРНИ АПАРАТИ</t>
  </si>
  <si>
    <t>ЗБИРНА РЕКАПИТУЛАЦИЈА</t>
  </si>
  <si>
    <t>Архитектонско грађевински радови:</t>
  </si>
  <si>
    <t>Термотехничке инсталације:</t>
  </si>
  <si>
    <t>Заштита од пожара:</t>
  </si>
  <si>
    <t>УКУПНО:</t>
  </si>
  <si>
    <t>800 x 500</t>
  </si>
  <si>
    <t>825 x 225</t>
  </si>
  <si>
    <t>625 x 225</t>
  </si>
  <si>
    <t>1.200 x 500</t>
  </si>
  <si>
    <t>700 x 500</t>
  </si>
  <si>
    <t>650 x 500</t>
  </si>
  <si>
    <t>500 x 300</t>
  </si>
  <si>
    <t>500 x 250</t>
  </si>
  <si>
    <t>300 x 300</t>
  </si>
  <si>
    <t>900 x 600</t>
  </si>
  <si>
    <t>600 x 500</t>
  </si>
  <si>
    <t>600 x 300</t>
  </si>
  <si>
    <t>500 x 500</t>
  </si>
  <si>
    <t>900 x 500</t>
  </si>
  <si>
    <t>900 x 250</t>
  </si>
  <si>
    <t>300 x 250</t>
  </si>
  <si>
    <t>200 x 200</t>
  </si>
  <si>
    <t xml:space="preserve"> 13 x 160</t>
  </si>
  <si>
    <t>3.РАЗВОДНИ ОРМАНИ</t>
  </si>
  <si>
    <t>m.</t>
  </si>
  <si>
    <t>900 x 300</t>
  </si>
  <si>
    <t>600 x 200</t>
  </si>
  <si>
    <t>400 x 250</t>
  </si>
  <si>
    <t>400 x 200</t>
  </si>
  <si>
    <t>300 x 200</t>
  </si>
  <si>
    <t xml:space="preserve"> </t>
  </si>
  <si>
    <t xml:space="preserve"> 13 x 22 </t>
  </si>
  <si>
    <t xml:space="preserve"> 13 x 28 </t>
  </si>
  <si>
    <t xml:space="preserve"> 13 x 35</t>
  </si>
  <si>
    <t xml:space="preserve"> 13 x 42</t>
  </si>
  <si>
    <t xml:space="preserve"> 13 x 48</t>
  </si>
  <si>
    <t xml:space="preserve"> 13 x 57</t>
  </si>
  <si>
    <t xml:space="preserve"> 13 x 76 </t>
  </si>
  <si>
    <t xml:space="preserve"> 13 x 89 </t>
  </si>
  <si>
    <t xml:space="preserve"> 13 x 108</t>
  </si>
  <si>
    <t>8</t>
  </si>
  <si>
    <t>9</t>
  </si>
  <si>
    <t>10</t>
  </si>
  <si>
    <t>11</t>
  </si>
  <si>
    <t>1200</t>
  </si>
  <si>
    <t>A. РАЗВОДНИ ОРМАНИ</t>
  </si>
  <si>
    <t>ОПШТА НАПОМЕНА:
- Разводни орман израдити од два пута декапираног лима, офарбати лак бојом (RAL-9002) у два слоја или пласфтифицирати,
- Сву опрему у орману трајно означити и ознаке ускладити са трополним шемом,
- Прекидаче који се монтирају на вратима ормана са унутрашње стране заштитити од додира,
- Са спољне стране на орману означити:
1. Назив ормана по пројекту,
2. Назив произвођача ормана,
3. Знак опасности од ел. удара
4. Натпис примењеног система заштите (TN-C-S)</t>
  </si>
  <si>
    <t>A.1</t>
  </si>
  <si>
    <t>- аутоматски једнополни прекидач 6A,  7кА</t>
  </si>
  <si>
    <t>- аутоматски једнополни прекидач 10A,  7кА</t>
  </si>
  <si>
    <t>- трансформатор 230/24V, 400VA</t>
  </si>
  <si>
    <t>- гребенаста једнополна склопка 1-0-2, 10A, 400V</t>
  </si>
  <si>
    <t>- гребенаста двополна склопка 0-1, 25A, 400V</t>
  </si>
  <si>
    <t>- UPS 400VA, за 1,5 часовни рад</t>
  </si>
  <si>
    <t>- осветљење орман флуо 15W прекидачем</t>
  </si>
  <si>
    <t>- монофазна утичница</t>
  </si>
  <si>
    <t>програмоболни контролер и електронски модули Сименс:</t>
  </si>
  <si>
    <t>1 kom.  PXC50-E.D</t>
  </si>
  <si>
    <t>1 kom.  TXS1.12EF10</t>
  </si>
  <si>
    <t>1 kom.  PXM20</t>
  </si>
  <si>
    <t>1 kom.  TXM1.16D</t>
  </si>
  <si>
    <t>1 kom.  TXM1.8D</t>
  </si>
  <si>
    <t>2 kom.  TXM1.6R</t>
  </si>
  <si>
    <t xml:space="preserve">Касетни вентилатор конвектори са измењивачем вода ваздух (двоцевни систем), 
типа ФWЦ _ _ ДВФ са маском,  производ фирме " ДАИКИН", или сл. 
Уређај је снабдевен са:
- лако перивим филтером,
- окапницом - кондензном кадицом,
- одзрачним вентилом,
- тробрзинским вентилатором,
- сетом за прикључак додатног ваздуха, стандардном пумпом за одвод кондензата, 
- маском,
- електромоторним трокраким  пролазним вентилом  ДН 20, Квс = 1,8 , холендерима, запорним вентилом и регулационим вентилом са фином регулацијом протока,
капацитет при температури: 
тпр= 24/20оЦ, 50%
тхw= 7/12оЦ; тw= 50/   оЦ
дим. 288 x 900 x 900 мм
</t>
  </si>
  <si>
    <t>Непредвиђени радови приликом монтаже нове арматуре око радијатора, провера стабилности, радијатора и замена прибора за качење.</t>
  </si>
  <si>
    <t xml:space="preserve">Израда и преправљање радијаторских веза и прилагођавање новој арматури </t>
  </si>
  <si>
    <t>Радијаторски вентил КВ+ са термостатском главом са предрегулацијом, производ фирме "ГИАЦОМИНИ" или еквивалентно са прилагођавањем радијаторских веза новопројектованим вентилима. 
Следећих типова и димензија:
Тип: Р 16 Ц2 или Р17 Ц2 ( угаони или прав ) -
 и продужетак Р173</t>
  </si>
  <si>
    <t>Монтажа демонтираних  радијатора на место према графичкој документацији, комплет са елементима за каћење и ношење и израдом прикључака, 
следећиих величина: 
20 - 800 / 160</t>
  </si>
  <si>
    <t>паушал</t>
  </si>
  <si>
    <t>ВЕНТИЛАТОР КОНВЕКТОРИ</t>
  </si>
  <si>
    <t xml:space="preserve">Набавка материјала и постављање подних противклизних Р10 керамичких плочица, димензија по избору инвеститора, на слоју лепка. 
Плочице I класе лепити лепком за плочице, у слогу по избору инвеститора. 
Подлогу претходно припремити и полагање извести равно. 
Постављене плочице фуговати и под очистити. 
Дезен плочица и боја фугомала по избору инвеститора.
Ценом је обухваћено и постављање сокле х = 10 цм по ободу зидова. </t>
  </si>
  <si>
    <t xml:space="preserve"> - NHXCH-2x1,5mm²</t>
  </si>
  <si>
    <t xml:space="preserve"> - JH(St)H-2x2x0,8mm</t>
  </si>
  <si>
    <t xml:space="preserve"> - JH(St)H-5x2x0,8mm</t>
  </si>
  <si>
    <t xml:space="preserve"> - JH(St)H-10x2x0,8mm</t>
  </si>
  <si>
    <t xml:space="preserve"> - оптички кабл са 4 влакна 9/125 SINGLEMODE</t>
  </si>
  <si>
    <t>Позицијом се обухвата повезивање каблова на оба краја и припадајуће кабловске папучице</t>
  </si>
  <si>
    <t>Б.2</t>
  </si>
  <si>
    <t>Испорука и монтажа ПНК носача каблова, комплет са спојницама и држачима и то:</t>
  </si>
  <si>
    <t>ПНК 300</t>
  </si>
  <si>
    <t>ПНК 100</t>
  </si>
  <si>
    <t>Б.3</t>
  </si>
  <si>
    <t>Испорука и полагање  ПВЦ савитљивих цеви и то:</t>
  </si>
  <si>
    <t>ПВЦ Ø 16mm</t>
  </si>
  <si>
    <t>ПВЦ Ø 36mm</t>
  </si>
  <si>
    <t>УКУПНО  Б       динара:</t>
  </si>
  <si>
    <t>В. ОПРЕМА ЦСНУ</t>
  </si>
  <si>
    <t>В.1</t>
  </si>
  <si>
    <t xml:space="preserve">Радна станица ЦСНУ: Персонални рачунар и монитор техничких карактеристика по препоруци испоручиоца опреме ЦСНУ, тастатура, миш, штампач. Пластични разводни орман 300х300мм са уграђеним два медија конвектора и свича 4хRJ45. </t>
  </si>
  <si>
    <t>В.2</t>
  </si>
  <si>
    <t>Лиценца за програмирање, Desigo insight sw иница за  130 сигнала</t>
  </si>
  <si>
    <t>паушал.</t>
  </si>
  <si>
    <t>В.3</t>
  </si>
  <si>
    <t>Програмирање и пуштање у рад контролера и модула аутоматике ЦСНУ</t>
  </si>
  <si>
    <t>В.4</t>
  </si>
  <si>
    <t>Техничка документација ЦСНУ и обучавање корисника.</t>
  </si>
  <si>
    <t>УКУПНО  В       динара:</t>
  </si>
  <si>
    <t>Г. ДЕМОНТАЖНИ РАДОВИ И ИСПИТИВАЊА</t>
  </si>
  <si>
    <t>Г.1</t>
  </si>
  <si>
    <t xml:space="preserve"> - Испитивање непрекидности заштитног проводника и проводника за изједначавање потенцијала са издавањем атеста.</t>
  </si>
  <si>
    <t xml:space="preserve"> - Испитивање заштите електричним одвајањем струјних кола са издавањем атеста.</t>
  </si>
  <si>
    <t xml:space="preserve"> - Испитивање функционалности инсталације са издавањем атеста.</t>
  </si>
  <si>
    <t>Г.2</t>
  </si>
  <si>
    <t>Изношење шута и други непредвиђени радови.</t>
  </si>
  <si>
    <t>Г.3</t>
  </si>
  <si>
    <t xml:space="preserve"> - Демонтажа неисправне опреме у постојећим електро орманима топле и хладне воде и уградња исправне.</t>
  </si>
  <si>
    <t>Г.4</t>
  </si>
  <si>
    <t xml:space="preserve"> - Повезивање постојеће ел. инсталације са новомонтираним пумпама топле воде (2 ком.)</t>
  </si>
  <si>
    <t>РЕКАПИТУЛАЦИЈА</t>
  </si>
  <si>
    <t>A</t>
  </si>
  <si>
    <t>РАЗВОДНИ ОРМАНИ</t>
  </si>
  <si>
    <t>Б</t>
  </si>
  <si>
    <t>ИНСТАЛАЦИОНИ КАБЛОВИ И ОПРЕМА</t>
  </si>
  <si>
    <t>В</t>
  </si>
  <si>
    <t>ОПРЕМА ЦСНУ</t>
  </si>
  <si>
    <t>Г</t>
  </si>
  <si>
    <t>ДЕМОНТАЖНИ РАДОВИ И ИСПИТИВАЊА</t>
  </si>
  <si>
    <t>УКУПНО        динара:</t>
  </si>
  <si>
    <t xml:space="preserve">пос  2                                 димензија 100 *220цм                 </t>
  </si>
  <si>
    <t>Набавка и уградња двокрилних металних противпожарних врата отпорних на пожар 90 мин и атестираних према  СРПС  У. Ј1 160. 
Шток је метални-анкерован за зид, крило је урађено од кутијастих профила 50/50/4 мм. и лима д=1,5 мм.
Врата морају имати атесну плочицу,дихтунг траку по целом ободу и механизам за самозатварање.
Оков је стандардан са цилиндричном ЕДБ бравом и три кључа.
Спојнице запунити експандирајућом ватроотпорном пеном.
У позицију улази и метални праг.
Финална обрада је бојење масном бојом-ватроотпорном, са предходним минизирањем два пута.</t>
  </si>
  <si>
    <t xml:space="preserve">пос  3                                 димензија 150 *220цм                 </t>
  </si>
  <si>
    <t>Израда и уградња покретних лестви од кутија 20x30 мм, ширине 50 цм, на пожарном степеништу. 
Израда у свему према шеми и детаљима произвођача.
Лестве пре уградње минизирати два пута, па уграђене бојити бојом за метал у тону по избору инвеститора.</t>
  </si>
  <si>
    <t>Зидање фасадне облоге фасадном пуном опеком дебљине 12 цм, прве класе у продужном малтеру размере 1:1:6. 
За зидање користити целе опеке и половине равно одсечених ивица. 
Спојнице извести користећи четвртасту или кружну гвоздену шипку пресека који одговара дебљини спојница. 
Слог мора бити правилан. 
Приликом зидања водити рачуна да не дође до цурења малтера. 
Спојнице обрадити цементним малтером размере 1:2, по упутству пројектанта. 
У цену улази и фуговање.</t>
  </si>
  <si>
    <t>УКУПНО  ЗИДАРСКИ  РАДОВИ</t>
  </si>
  <si>
    <r>
      <t xml:space="preserve">Израда спуштеног плафона са челичном потконструкцијом и облагање  касетним минерал фазер плочама димензија 600x600 мм, систем </t>
    </r>
    <r>
      <rPr>
        <b/>
        <i/>
        <sz val="11"/>
        <rFont val="Times New Roman"/>
        <family val="1"/>
      </rPr>
      <t>Armstrong</t>
    </r>
    <r>
      <rPr>
        <i/>
        <sz val="11"/>
        <rFont val="Times New Roman"/>
        <family val="1"/>
      </rPr>
      <t xml:space="preserve"> </t>
    </r>
    <r>
      <rPr>
        <sz val="11"/>
        <rFont val="Times New Roman"/>
        <family val="1"/>
      </rPr>
      <t xml:space="preserve">или одговарајуће.
Двоструку потконструкцију израдити од носивих и монтажних поцинкованих профила ЦД 60x27 мм причвршћених висилицама за носиви плафон и обложити касетним минерал фазер плочама, по пројекту и упутству произвођача. 
Поставити касетне плоче каширане акустичним влакном, са типом ивица плоча по избору инвеститора. </t>
    </r>
  </si>
  <si>
    <t>просторије  8, 9, 10, 20, 21, 22, 23, 24, 28, 29, 30, 31, 32, 33, 34</t>
  </si>
  <si>
    <t>12,39+13,03+12,50+30,46+30,46+30,25+30,78+61,81+20,368+20,56+20,56+20,56+13,48+13,46+13,23=343,90</t>
  </si>
  <si>
    <t>просторије  2.9, 2.10, 2.14, 2.15, 2.16, 2.17, 2.19, 2.20, 2.22, 2.23, 2.24, 2.27, 2.28, 2.29, 2.30, 2.50, 2.51, 2,52, 2.53, 2.54</t>
  </si>
  <si>
    <t>17,34+8,91+31,08+24,69+31,06+25,50+129,77+25,48+31,50+25,35+25,37+31,29+24,77+31,61+14,67+14,67+14,67+14,67+14,67=537,07</t>
  </si>
  <si>
    <t>просторије 3.5, 3.6, 3.7, 3.9, 3.10, 3.12, 3.13, 3.14, 3.15, 3.16, 3.18, 3.19, 3.21, 3.22, 3.24, 3.25, 3.27, 3.33, 3.35, 3.36, 3.37,.3.38,.3.39, 3.41, 3.42, 3.43, 3.44, 3.45, 3.47, 3.48, 3.49, 3.50, 3,51, 3.53, 3.57, 3.58, 3.59, 3.60, 3.64, 3.65, 3.66, 3.67, 3.68, 3.69, 3.71, 3.72, 3.73, 3.74, 3.75</t>
  </si>
  <si>
    <t>21,51+16,78+21,51+16,75+16,67+21,67+21,67+16,78+4,83+16,80+21,09+21,09+16,80+16,80+21,54+16,80+21,53+21,90+14,68+14,68+23,08+17,16+17,16+14,41+14,70+20,65+15,58+15,58++12,46+14,68+20,65+15,58+15,58+20,88+29,01+14,73+30,28+18,41+18,12+14,72+14,72+14,72+14,72+14,72+14,72+30,29+14,72+14,72+14,21=872,84</t>
  </si>
  <si>
    <t>просторије  42, 55, 56, 57, 58</t>
  </si>
  <si>
    <t>просторије  2.8, 2.13, 2.14,н 2.15, 2.16, 2.17, 2.18, 2.19, 2.20, 2.21, 2.22, 2.23, 2.24, 2.25, 2.26, 2.27, 2.28, 2.29, 2.30, 2.31, 2.34, 2.55, 2.56, 2.57, 2.58, 2.59, 2.60, 2.61, 2.62, 2.67, 2.68, 2.69, 2.71, 2.72, 2.74, 2.75, 2.76, 2.77, 2.79, 2.84, 2.85, 2.86, 2.87, 2.88</t>
  </si>
  <si>
    <t>48,68+199,56+4,85+4,82+4,80+4,83+4,83+4,85+4,87+4,87+51,39+127,27=465,62</t>
  </si>
  <si>
    <t>29,92=</t>
  </si>
  <si>
    <t>172,81=</t>
  </si>
  <si>
    <t>11,25=</t>
  </si>
  <si>
    <r>
      <t xml:space="preserve">Израда спуштеног плафона лимених трака тип </t>
    </r>
    <r>
      <rPr>
        <b/>
        <i/>
        <sz val="11"/>
        <rFont val="Times New Roman"/>
        <family val="1"/>
      </rPr>
      <t>Hunter Douglas</t>
    </r>
    <r>
      <rPr>
        <sz val="11"/>
        <rFont val="Times New Roman"/>
        <family val="1"/>
      </rPr>
      <t xml:space="preserve"> или одговарајуће.
Двоструку потконструкцију израдити од носивих и монтажних поцинкованих профила причвршћених нониус висилицама за носиви плафон и обложити лименим тракама, по пројекту и упутству произвођача. </t>
    </r>
  </si>
  <si>
    <t>Пажљиво шлицање зидова за пролаз инсталација. Кроз зид пажљиво извести шлицеве за постављање каблова. 
Шут прикупити, изнети и одвести на градску депонију. Обрачун по м2.</t>
  </si>
  <si>
    <t>Набавка и уградња унутрашњих једнокрилних  дрвених  врата са надсветлом. 
Конструкција врата, штокови и опшивке од пуног дрвета. 
Шток врата и  надсветло је израђен од по ширини и дужини љепљеног Ј/С дрвета и МДФ-а запремине 750-800 кг/м3, бојен полиуретанским лаком. 
Шток је урађен са једним фиксним и једним штелујућим первајзом.
Крило врата је без фалца, рађено са оквиром од дрвеног масива и  испуном од картонског саћа.  Комплетно крило је пресвучено МДФ-ом од 4 мм са сваке стране и бојено полиуретанским лаком. 
Врата су снабдевена са три бродске шарке по висини, механизмом за затварање са унутрашње стране, ручицама са дводелним штитницима, ПВЦ дихтунгом у фалцу штока и одбојником. 
У доњем делу крила уградити металну решетку за вентилацију.
Надсветло застаклити равним мат стаклом д = 4 мм.
Завршна обрада окова по избору инвеститора.
Избор тона боје и степена сјаја лака по избору инвеститора. 
Отварање врата у свему према шеми столарије. 
Приликом уградње врата дихтовати пурпеном.</t>
  </si>
  <si>
    <t>Набавка и уградња унутрашњих једнокрилних   дрвених  врата са надсветлом. 
Конструкција врата, штокови и опшивке од пуног дрвета. 
Шток врата и  надсветло је израђен од по ширини и дужини љепљеног Ј/С дрвета и МДФ-а запремине 750-800 кг/м3, бојен полиуретанским лаком. 
Шток је урађен са једним фиксним и једним штелујућим первајзом.
Крило врата је без фалца, рађено са оквиром од дрвеног масива и  испуном од картонског саћа.  Комплетно крило је пресвучено МДФ-ом од 4 мм са сваке стране и бојено полиуретанским лаком. 
Врата су снабдевена са три бродске шарке по висини, механизмом за затварање са унутрашње стране, ручицама са дводелним штитницима, ПВЦ дихтунгом у фалцу штока и одбојником. 
У доњем делу крила уградити металну решетку за вентилацију.
Надсветло застаклити равним мат стаклом д = 4 мм.
Завршна обрада окова по избору инвеститора.
Избор тона боје и степена сјаја лака по избору инвеститора. 
Отварање врата у свему према шеми столарије. 
Приликом уградње врата дихтовати пурпеном.</t>
  </si>
  <si>
    <t>12.</t>
  </si>
  <si>
    <t>(4,60*5+3,10*7)*1,00*2=89,40</t>
  </si>
  <si>
    <t>2,00=</t>
  </si>
  <si>
    <t>4,00=</t>
  </si>
  <si>
    <t>1,00=</t>
  </si>
  <si>
    <t>Све мере проверити на лицу места.</t>
  </si>
  <si>
    <t>I спрат</t>
  </si>
  <si>
    <t>Р.Б.</t>
  </si>
  <si>
    <t>Ј.М.</t>
  </si>
  <si>
    <t>Количина</t>
  </si>
  <si>
    <t>I</t>
  </si>
  <si>
    <t xml:space="preserve">РУШЕЊА  И  ДЕМОНТАЖЕ </t>
  </si>
  <si>
    <t>1.</t>
  </si>
  <si>
    <t>м1</t>
  </si>
  <si>
    <t>2.</t>
  </si>
  <si>
    <t>Ценом је обухваћен транспорт и рад.</t>
  </si>
  <si>
    <t>м2</t>
  </si>
  <si>
    <t>3.</t>
  </si>
  <si>
    <t>4.</t>
  </si>
  <si>
    <t>5.</t>
  </si>
  <si>
    <t>6.</t>
  </si>
  <si>
    <t>укупно</t>
  </si>
  <si>
    <t>7.</t>
  </si>
  <si>
    <t>ком</t>
  </si>
  <si>
    <t>ФАСАДЕРСКИ  РАДОВИ</t>
  </si>
  <si>
    <t>УКУПНО  ФАСАДЕРСКИ  РАДОВИ</t>
  </si>
  <si>
    <t>XV</t>
  </si>
  <si>
    <t>СКЕЛАРСКИ  РАДОВИ</t>
  </si>
  <si>
    <t>А. ГРАЂЕВИНСКО  ЗАНАТСКИ  РАДОВИ</t>
  </si>
  <si>
    <t xml:space="preserve">Монтажа и демонтажа металне цевасте фасадне скеле, за радове у свему по важећим прописима и мерама ХТЗ -а. 
Скела мора бити статички стабилна, анкерована за објекат и прописно уземљена. 
На сваких 2м висине поставити радне платхорме од фосни. 
Са спољне стране платформи поставити фосне на "кант". 
Целокупну површину скеле покрити јутаним или ПВЦ засторима. 
Скелу прима и преко дневника даје дозволу за употребу статичар. 
Користи се за све време трајања радова.  
Обрачун по м2 вертикалне пројекције монтиране скеле.  </t>
  </si>
  <si>
    <t>УКУПНО  СКЕЛАРСКИ  РАДОВИ</t>
  </si>
  <si>
    <t>XVI</t>
  </si>
  <si>
    <t>СТОЛАРСКИ  РАДОВИ</t>
  </si>
  <si>
    <t>УКУПНО  СТОЛАРСКИ  РАДОВИ</t>
  </si>
  <si>
    <t>XVII</t>
  </si>
  <si>
    <t>XVIII</t>
  </si>
  <si>
    <t>БРАВАРСКИ  РАДОВИ</t>
  </si>
  <si>
    <t>Ценом је обухваћен рад, радна скела и транспорт.</t>
  </si>
  <si>
    <r>
      <t>Пажљива демонтажа спуштеног плафона од лимених трака ширине  10 цм и са испуњеном фугом, тип</t>
    </r>
    <r>
      <rPr>
        <b/>
        <i/>
        <sz val="11"/>
        <rFont val="Times New Roman"/>
        <family val="1"/>
      </rPr>
      <t xml:space="preserve"> hunter douglas</t>
    </r>
    <r>
      <rPr>
        <i/>
        <sz val="11"/>
        <rFont val="Times New Roman"/>
        <family val="1"/>
      </rPr>
      <t>,</t>
    </r>
    <r>
      <rPr>
        <sz val="11"/>
        <rFont val="Times New Roman"/>
        <family val="1"/>
      </rPr>
      <t xml:space="preserve"> комплет са висећом конструкцијом.
Eлементе спуштеног плафона и пажљиво демонтирати, очистити и депоновати на  депонију коју одреди инвеститор.
Шут прикупити, изнети, утоварити на камион и одвести на градску депонију.</t>
    </r>
  </si>
  <si>
    <t>13,37+13,20+13,01+31,54+31,57+31,39+20,67+20,77+20,62+20,72+13,42+13,62+13,42+24,78+24,74+24,72+28,81=360,37</t>
  </si>
  <si>
    <t>Пажљива демонтажа уграђених плакар преграда са вратима и надсветлима. 
Демонтиране преграде утоварити и одвести на депонију коју одреди инвеститор.</t>
  </si>
  <si>
    <t>(30,49+16,05+31,66)*3,00=234,60</t>
  </si>
  <si>
    <t>(4,05+14,44+14,44+14,37+3,86+16,05+31,66)*3,00=296,61</t>
  </si>
  <si>
    <t>Ценом је обухваћен рад и транспорт.</t>
  </si>
  <si>
    <t>просторије  2.46, 2.48, 2.49, 2.50, 2.59, 2.60, 2.61</t>
  </si>
  <si>
    <t>просторије 3.3, 3.4,3.5, 3.6, 3.7, 3.8, 3.9, 3.11</t>
  </si>
  <si>
    <t>Пажљива демонтажа дрвених платформи у судницама, висине х = 15 цм. 
Демонтиране платформе утоварити и одвести на депонију коју одреди инвеститор.</t>
  </si>
  <si>
    <t>9,42*8=75,36</t>
  </si>
  <si>
    <t>3,41+4,71+4,58+6,81+3,18+3,30+6,93=32,92</t>
  </si>
  <si>
    <t>II спрат</t>
  </si>
  <si>
    <t>Монтажу извршити према пројекту, упутству  и детаљима произвођача.</t>
  </si>
  <si>
    <t>Обрачун по м2 подигнутог пода.</t>
  </si>
  <si>
    <t xml:space="preserve">Набавка и постављање подигнутих подова од калцијум-сулфатних плоча у растеру 60/60 цм на штелујућим челичним ножицама.
Бочне странице су обложене ПВЦ траком д = 0,6 мм и благо су закошене ради лакшег вађења. 
Дупли под мора бити од незапаљивог материјала.
Стопе ножица се лепе за подлогу одговарајућим лепком.
Ножице  морају имати подлошке од тврде пластике због апсорбције звука и бољег налегања плоча. 
Светла висина је 15 цм. </t>
  </si>
  <si>
    <t>просторија 2.19</t>
  </si>
  <si>
    <t>2,66*8,50=</t>
  </si>
  <si>
    <t>У цену су укључена  сва сечења и обраде као и затварање чела.</t>
  </si>
  <si>
    <t>УКУПНО  ПОДИГНУТИ ПОДОВИ</t>
  </si>
  <si>
    <t>XIX</t>
  </si>
  <si>
    <t>просторије  2.19, 2.67, 2.68, 2.69, 2.71, 2.77</t>
  </si>
  <si>
    <t>22,61+3,84+3,61+5,19+5,38+4,50=</t>
  </si>
  <si>
    <t xml:space="preserve">Рушење оштећених и улеглих тротоара од бетона. 
Рушење тротоара извести заједно са скидањем подлоге. 
Одвојити тврди материјал и одвести на депонију коју одреди инвеститор удаљену до 15 км. </t>
  </si>
  <si>
    <t>Израда и монтажа степеништа са оградом.  
Ограду израдити од челичних профила,  пречника ∅ 30 мм и ∅ 50 мм. 
Вертикалне цеви - стубови ∅ 30 мм су на размаку 19 цм, сваки четврти анкеровати према шеми.
Рукохват од цеви ∅ 50 мм и хоризонталу од цеви ∅ 50 мм поставити  на осовинском размаку од 95 цм.
Све спојеве са бетоном заптити трајно еластичним гитом и покрити розетном.
Завршна обрада бојом за метал у два слоја преко антикорозивне заштите  са свим претходним предрадњама, у тону по избору инвеститора. 
Израда у свему према шеми и детаљима произвођача.
Металне степенике поставити на анкерованим металним профилима 30/50 мм. 
Профили анкеровани на бочним странама. Степеници су од ребрастог лима, савијени на крајевима и прошупљени,  димезије 30 /150цм.</t>
  </si>
  <si>
    <t xml:space="preserve">Делимична обрада зидова акрилним мозаик малтером  на пројектом предвиђеним местима. Мозаик  малтер је заглађене структуре а према структури постојећег мозаик малтера. 
Подлога мора бити чврста, стабилна и без масних мрља. 
Површине прећи шмирглом и опајати. 
На претходно навлажену подлогу металном глетелицом нанети припремљен материјал. 
Неколико минута након наношења структуру извући заглађивањем. </t>
  </si>
  <si>
    <t>просторије  2.13 - 2.31</t>
  </si>
  <si>
    <t>127,22=</t>
  </si>
  <si>
    <t>Ценом је обухваћен материјал, транспорт,  радна скела и рад.</t>
  </si>
  <si>
    <t>3445,00=</t>
  </si>
  <si>
    <t xml:space="preserve">Бојење старих зидова полудисперзивном бојом. 
Све површине пребрусити, глетовати мања оштећења, брусити и  импрегнирати. 
Бојити полудисперзивном бојом први и евентуално други пут. 
Боја у тону по избору инвеститора. </t>
  </si>
  <si>
    <t>4450,00=</t>
  </si>
  <si>
    <t>Бојење гипс картонских зидова и плафона. 
Главе холшрфова, саставе и фуге глетовати дисперзионим глетом. 
Брусити и бојити полудисперзивном бојом први пут. Исправити ситна оштећења дисперзивним глетом. 
Бојити полудисперзивном бојом други  пут. 
Боја у тону по избору инвеститора.</t>
  </si>
  <si>
    <t>Набавка и постављање алуминијумских лајсни на саставима различитих подова. разделница. 
Лајсне по избору инвеститора поставити шрафљењем у под.</t>
  </si>
  <si>
    <t>105,00=</t>
  </si>
  <si>
    <t>11а.</t>
  </si>
  <si>
    <t>114,90=</t>
  </si>
  <si>
    <t>60,00=</t>
  </si>
  <si>
    <t>XX</t>
  </si>
  <si>
    <t>Замена оштећене ошупљене фасадне опеке на фасади. 
Оштећене опеке заменити системом "чеповања". 
Овај поступак подразумева пажљиво штемовање оштећених опека и чишћење спојница од малтера али  тако да се не оштете суседне здраве опеке. 
Након штемовања опеке очистити и отпрашити настали отвор и наквасити га водом а затим налити малтером и поставити нову фасадну опеку што сличнију постојећој. 
После постављања опеке извршити фуговање по угледу на постојеће. 
Замену вршити поступно да се не угрози стсбилност  целокупног зидног платна.
Тачну количину опеке за замену  одредиће се тек после постављања фасадне цевне скеле.</t>
  </si>
  <si>
    <t>Пробијање преградног зида од опеке за израду отвора врата. 
Пажљиво рушити делове зида, да се не растресе зидна маса. 
Шут прикупити, изнети, утоварити на камион и одвести на градску депонију. 
У цену улази и подупирање.</t>
  </si>
  <si>
    <t>4,60=</t>
  </si>
  <si>
    <t>Испорука и монтажа
НАПОМЕНА: Сва опрема је за рад са топлом водом 90-70оЦ, НП 6 
осим ако није другачије специфицирано</t>
  </si>
  <si>
    <t>РАДИЈАТОРСКО ГРЕЈАЊЕ</t>
  </si>
  <si>
    <t>кг</t>
  </si>
  <si>
    <t>дим. 1.240 x 1.240 x 5.000 мм</t>
  </si>
  <si>
    <t>дим. 560 x 560 x 1.620 мм</t>
  </si>
  <si>
    <t>Клима комора типа КГХВ - 40, 
В =8.000 м3/х која се састоји од:</t>
  </si>
  <si>
    <t>вентилаторске секције 
са електромотором Н = 4,4 кW</t>
  </si>
  <si>
    <t>Вентилациона комора типа КГ - 20, 
В =2.100 м3/х која се састоји од:</t>
  </si>
  <si>
    <t>вентилаторске секције 
са електромотором Н = 0,75кW</t>
  </si>
  <si>
    <t>секције грејача</t>
  </si>
  <si>
    <t xml:space="preserve">Демонтажа  дела постојећих лимених канала у машинским салама ради монтаже нове опреме -  комора. </t>
  </si>
  <si>
    <t xml:space="preserve">Демонтажа  постојећих лимених канала за дистрибуцију ваздуха у комплету са дистрибутивним елементима и елементима за каћење и ношење. </t>
  </si>
  <si>
    <t>Демонтажа расхладног агрегата ТЕРМОФРИЗ, Сплит тип ПНЦЛ - 160/60 Qхл = 175 кW, комплет са припадајућом фином и грубом арматуром.</t>
  </si>
  <si>
    <t>Демонтажа расхладне куле ТИМ "ЛАСИЦ" - СУЛЗЕР тип ХWД - 95/7 ; Q = 232.600 W, Н=1,5кW, комплет са припадајућом фином и грубом арматуром, постављене на крову објекта.</t>
  </si>
  <si>
    <t xml:space="preserve">Демонтажа циркулационих пумпи, 
тип: ЦТ - 100; В = 20-30 м3/х ; Н = 4 кW </t>
  </si>
  <si>
    <t xml:space="preserve">Демонтажа центрифугалних пумпи, Јастребац Ниш 
тип: СЦП - 65 - 125; В = 930-1600 л/с; Н = 11 кW </t>
  </si>
  <si>
    <t>ДН 20</t>
  </si>
  <si>
    <t>ДН 32</t>
  </si>
  <si>
    <t>ДН 40</t>
  </si>
  <si>
    <t>ДН 50</t>
  </si>
  <si>
    <t>ДН 65</t>
  </si>
  <si>
    <t>ДН 100</t>
  </si>
  <si>
    <t>ДН 125</t>
  </si>
  <si>
    <t>ДН 80</t>
  </si>
  <si>
    <t>ДН 25</t>
  </si>
  <si>
    <t>УПС 65/120 Ф</t>
  </si>
  <si>
    <t>УПС 65/180 Ф</t>
  </si>
  <si>
    <t xml:space="preserve">Демонтажа постојећих спољних сливника и набавка и уградња нових сливника истог типа. </t>
  </si>
  <si>
    <t>Демонтажа постојећих канализационих цеви и набавка и уградња нових ПВЦ канализационих цеви и фазонских комада</t>
  </si>
  <si>
    <t>Демонтажа постојећих и набавка и уградња нових вентилационих поцинкованих глава</t>
  </si>
  <si>
    <t>Обрачун по м' цеви све комплет</t>
  </si>
  <si>
    <t>Набавка и уградња ливено-гвоздених шахт поклопаца</t>
  </si>
  <si>
    <t>Демонтажа постојећих решеткастих линијских канала и набаввка и постављање нових линијских канала дим: 200x40x15цм.Све комплет са уградњом пратећих сливника ДН100 који се посебно обрачунавају.</t>
  </si>
  <si>
    <t>Чишћење и испирање постојеће канализационе мреже доњи-спољни развод, као и чишћење ревизионих силаза. После испирања извршити снимање камером цевне мреже. Ако се утврди да је дошло до оштећења или евентуалног слегања и пуцања цеви извршити замен</t>
  </si>
  <si>
    <t>ДЕМОНТАЖНИ РАДОВИ</t>
  </si>
  <si>
    <t>КОНВЕКТОРСКО И РАДИЈАТОРСКО ГРЕЈАЊЕ И ЦЕВНА МРЕЖА</t>
  </si>
  <si>
    <t>комплет</t>
  </si>
  <si>
    <t>Демонтажа радијаторских вентила и навијака
ДН 10, ДН 15 и ДН 20</t>
  </si>
  <si>
    <t xml:space="preserve">НАПОМЕНА: Демонтирану опрему комисијски пописати и одложити на локацију коју одреди Инвеститор на удаљеност до 20 км.
 Демонтирану опрему комисијски пописати.  </t>
  </si>
  <si>
    <t>Демонтажа радијатора ради  монтаже на дуго место комплет са елементима за каћење и ношење и припадајућим прикључцима, следећиих величина: 
20 - 800 / 160</t>
  </si>
  <si>
    <t>Сервисирање вентилатор конвектора:
чишћење измењивача, нивелисање кадице за конденз, провера функционалности  вентила, навијака и остале арматуре 
вентилатор конвектор тип ЕДЕН 
дим. 1.250 x 500 x 250 мм.</t>
  </si>
  <si>
    <t>конвекторско и радијаторско грејање</t>
  </si>
  <si>
    <t xml:space="preserve">Укупно под  </t>
  </si>
  <si>
    <t>ВЕНТИЛАЦИЈА - КОМОРА, КАНАЛИ, ЕЛЕМЕНТИ ЗА ДИСТРИБУЦИЈУ ВАЗДУХА, РАСХЛАДНО ПОСТРОЈЕЊЕ</t>
  </si>
  <si>
    <t>дим. 1.240 x 1.240 x 4.420 мм</t>
  </si>
  <si>
    <t>демонтажа комплетне коморе са припадајућом опремом.</t>
  </si>
  <si>
    <t>Клима комора типа КГХВ - 32, 
В =6.000 м3/х која се састоји од:</t>
  </si>
  <si>
    <t>вентилаторске секције 
са електромотором Н = 3 кW</t>
  </si>
  <si>
    <t>филтерске секције</t>
  </si>
  <si>
    <t xml:space="preserve">секција хладњака </t>
  </si>
  <si>
    <t>секције предгрејача</t>
  </si>
  <si>
    <t>секција овлаживача</t>
  </si>
  <si>
    <t xml:space="preserve">секција догрејача </t>
  </si>
  <si>
    <t>СТРУКТУРАЛНИ КАБЛОВКИ СИСТЕМ</t>
  </si>
  <si>
    <t>Демонтажа постојећих водова и опреме се записнички предаје инвеститору на даље коришћење, или одвози на депонију удаљености до 40 km.</t>
  </si>
  <si>
    <t>Самостојећи кабинет, 19", 42 HU,  означен као BD,  са уграђеном опремом:
             - опрема за уземљење;
            - шина за напајање 230V;
            - вентилациона јединица са термостатом 230V;  
            - неонска светиљка 230V;     
   2 ком- Пилица за сервер са механизмом за извлачење  
   2 ком- Преспојни панел за 24 влакна са уграђеним SC-SC адаптером 
   3 ком- Преспојни панел 24 прикључака RJ-45 Cat. 6
   1 ком-Преспојни панел за телефон типа IDC са 50 прикључака RJ-11 
 72 ком-Преспојни лицнасти кабл STP 4x2x0.5mm cat. 6 HF, дужине l=2m.
Кабинет комплетно инсталиран, прикључен на ел. енергетски извод и уземљен на сабирницу за изједначавање потенцијала.</t>
  </si>
  <si>
    <t>Самостојећи кабинет, 19", 42 HU,  означени као FD-00.01,FD-00.02,FD-00.03, FD-01.01, FD-02.01  са уграђеном опремом:
             - опрема за уземљење;
            - шина за напајање 230V;
            - вентилациона јединица са термостатом 230V;  
            - неонска светиљка 230V;      
      1 ком-Преспојни панел за 24 влакна са уграђеним SC-SC адаптером 
      7 ком-Преспојни панел 24 прикључака RJ-45 Cat. 6
      1 ком-Преспојни панел за телефон типа IDC са 50 прикључака RJ-11 
 168 ком-Преспојни лицнасти кабл STP 4x2x0.5mm cat. 6 HF, дужине l=2m.
Кабинет комплетно инсталиран, прикључен на ел. енергетски извод и уземљен на сабирницу за изједначавање потенцијала.</t>
  </si>
  <si>
    <t xml:space="preserve">Испорука и монтажа модула прикључнице типа RJ45 cat 6. </t>
  </si>
  <si>
    <t xml:space="preserve">Испорука и монтажа у постојећи орман хладне воде  следеће опреме -3 ком комплет осигурача EZ25/25 за осигурање напојног вода до RO-HV, два комплета  трополних дришера 100/40А за осигурање напојних водова ваздушних кондензатора.                         </t>
  </si>
  <si>
    <t>A.11</t>
  </si>
  <si>
    <t xml:space="preserve">Испорука и монтажа у постојећи орман топле воде  следеће опреме -4 ком помоћних релеа 2С/О, 2 ком помоћних релеа 4С/О, 2 ком моторних склопки 4,5-6,3А,    2 ком двополне гребенасте склопке 1-0-2, 10А, 1 ком једнополне гребенасте склопке 1-2, 2ком црвених сигналних светиљки, 2 ком зелених сигналних светиљки. Ова опрема служи за новопројектоване цирк. пумпе Магна на постојећем разделнику топле воде. </t>
  </si>
  <si>
    <t>A.12</t>
  </si>
  <si>
    <t xml:space="preserve">Испорука и монтажа хаваријског тастера у пластичном кућишту, ИП56, са црвеном печурком                                                                                </t>
  </si>
  <si>
    <t>УКУПНО  A        динара :</t>
  </si>
  <si>
    <t>Б. ИНСТАЛАЦИОНИ КАБЛОВИ И ОПРЕМА</t>
  </si>
  <si>
    <t>Б.1</t>
  </si>
  <si>
    <t>Испорука и полагање инсталационих и сигналних каблова који служе за инсталацију електромоторног погона и ЦСНУ. Каблови се полажу по постојећим или новим ПНК или помоћу одстојних обујмица и то:</t>
  </si>
  <si>
    <t xml:space="preserve"> - N2XH-2x1,5mm²</t>
  </si>
  <si>
    <t xml:space="preserve"> - N2XH-J3x1,5mm²</t>
  </si>
  <si>
    <t xml:space="preserve"> - N2XH-J4x1,5mm²</t>
  </si>
  <si>
    <t xml:space="preserve"> - N2XH-4x1,5mm²</t>
  </si>
  <si>
    <t xml:space="preserve"> - N2XH-J7x1,5mm²</t>
  </si>
  <si>
    <t xml:space="preserve"> - N2XH-J4x2,5mm²</t>
  </si>
  <si>
    <t xml:space="preserve"> - N2XH-J4x10mm²</t>
  </si>
  <si>
    <t xml:space="preserve"> - NHXCH-J4x1,5mm²</t>
  </si>
  <si>
    <t>Ø25  (1")</t>
  </si>
  <si>
    <t>Ø20  (3/4")</t>
  </si>
  <si>
    <t>просторије  44, 48, 59</t>
  </si>
  <si>
    <t>28,74+14,85+33,30=76,89</t>
  </si>
  <si>
    <t>81,60=</t>
  </si>
  <si>
    <t>Демонтажа металних оградa на пожарним степеништима и приступним степеништима. 
Ограду пажљиво демонтирати,  утоварити на камион и одвести на депонију коју одреди инвеститор удаљену до 15 км. 
Шут прикупити, изнети, утоварити на камион и одвести на градску депонију.</t>
  </si>
  <si>
    <t xml:space="preserve">У колону ''Цена по Ј.М. без ПДВ'' понуђач уписује цену по јединици мере изражену у динарима без ПДВ, за сваку тражену позицију.
У све остале колоне унете су формуле које аутоматски израчунавају цену по јединици мере са обрачунатим ПДВ, укупну цену без обрачунатог ПДВ и укупну цену са обрачунатим ПДВ.
У део „Збирна рекапитулација“ такође је унета формула која аутоматски израчунава укупну понуђену цену. 
</t>
  </si>
  <si>
    <t>Преглед изведене инсталације, испитивање на кратак спој, прекид, отпор изолације, преслушавање, као и пуштање у рад.</t>
  </si>
  <si>
    <t>Уношење свих измена и допуна насталих у току извођења радова у један примерак пројекта.</t>
  </si>
  <si>
    <t>СИСТЕМ ЗА ВИДЕО-НАДЗОР</t>
  </si>
  <si>
    <t>Испорука, уградња и повезивање
IP КАМЕРА 1.3MP РЕЗОЛУЦИЈЕ
• 1.3 Mpix;
• Х.264/MJPEG/MPEG4 компресија;
• dual strim;
• детектор покрета; 
• осетљивост: 0.02 Lux(Color)/0.01Lux (БW);
• брзина:25fps/30fps(1280x720);
• IP66 заштита; MINIDOME;
• напајање 5/12Vdc/PoE.</t>
  </si>
  <si>
    <t>Испорука, уградња и повезивање
IP DOME КАМЕРА са пасивним IR 
• Резолуција 1.3  мегапиксела 1280x960
• Минимално осветљење: 0,01 lux@F1.2, AGC ON, 0,028 lux@F2.0,
• AGC ON, 0 luxx са IR
• Х.264 / MJPEG видео компресија
• Објектив 4 mm@F2.0 и 2.8 mm
• XD real-time видео, аутоматско пребацивање дан/ноћ
• 3D DNR &amp; DWDR &amp; BLC, IR домет до 30m, antivandal кућиште
• IP66 заштита
• 5/12 Vdc ± 10%, PoE (802.3af)</t>
  </si>
  <si>
    <t>Испорука, уградња и повезивање
МРЕЖНИ СНИМАЧ ЗА IP КАМЕРЕ
• до 16 IP камера
• компресија Х.264
• Dual-stream
• Снимање до резолуције од 5 Mpix
• улазни/излазни саобраћај = 40/60 Mbps
• брзина снимања 16 IP камера у резолуцији 4CIF у реалном времену или 2MP,5MP (non realtime)
• до 2 SATA HDD (Сваки до 4Tb)
• HDMI мониторски излаз
• 16 алармних улаза/2 излаза
• напајање 220Vac</t>
  </si>
  <si>
    <t xml:space="preserve">Испорука, уградња и повезивање тврдих дискова HDD 2TB  </t>
  </si>
  <si>
    <t>Испорука, уградња и повезивање монитора или дисплеја типа TFT или LCD  дијагонале 22",резолуција 1280x1024, 300cd/m2, контраст 800:1, угао видљивости 160°, одзив &lt;5ms. улази: BNC video/S-video/VGA, 2 x аудио улаза, са звучницима.</t>
  </si>
  <si>
    <t>Испорука, уградња и повезивање зидног носача монитора.</t>
  </si>
  <si>
    <t>Испорука, уградња и повезивање мрежног комутатора са могућношћу прикључења до 8-портова са напајањем мрежних уређаја по стандарду PoE.</t>
  </si>
  <si>
    <t>Испорука, уградња и повезивање уређаја за непрекидно напајање, 3000VA/2100W, са технологијом двојне конверзије, 19" rack и/или tower, опсег улазног напона: 160 - 288V, фреквенција: 45 - 64Hz аутоматска осетљивост, ефикасност: 92%, THDU: &lt; 3%, Crest Factor (однос вршне и просечне снаге): 3 : 1, интерфејси: RS232 DB-9 + Remote Emergency Power off(РЕПО) + 2 x RJ-45 Network Transient Port+X-Слот за различите комуникацијске модуле (SNMP), заменом батерија под оптерећењем, време пуњења: &lt; 120 мин, може се додати до 4 x 2U додатне батерије (EBM) за повећање аутономије, аутоматско преспајање, опционо прикључни модул за расподелу снаге (PPDM), 2U x 432 x 607 mm, 37kg, све са припадајућим софтвером.</t>
  </si>
  <si>
    <t>Испорука, и монтажа разводног ормана 12U/19" стојећи - опција вентилатор, панел са термостатом, флексибилна конструкција, точкици и ножице са нивелацијом, бочне и задња страна се могу скинути ради једноставног приступа опреми, стаклена врата са бравом, мобилне предње и задње шине 19" са обележеним бројевима унита, врхунски естетски изглед, димензије 600x600x650mm (ШxДxВ)</t>
  </si>
  <si>
    <t>Испорука и монтажа полице  у разводни ормар дубине 550mm</t>
  </si>
  <si>
    <t>Испорука и монтажа празног спојног панела за 24 порта</t>
  </si>
  <si>
    <t>Испорука и монтажа конектора RJ45 категорије модул Cat.6</t>
  </si>
  <si>
    <t>Испорука и монтажа спојних каблова cat.6, 1м</t>
  </si>
  <si>
    <t>Испорука и уградња инсталационог кабла за хоризонтални развод STP 4x2x0.5mm cat. 6 HF,  полаже се  у простору спуштеног плафона, парапету и делимично кроз инсталационе цеви у поду и зидовима.</t>
  </si>
  <si>
    <t>Услуга инсталације система видео надзора обухвата следеће елементе:
• Подешавање и усмеравање камера, програмирање
• Припрема и обележавање инсталација за камере
• Испитивање функционалности система 
• Пуштање у рад, обука корисника
• Издавање потребне документације и атеста</t>
  </si>
  <si>
    <t>СИСТЕМ АУТОМАТСКЕ ДОЈАВЕ ПОЖАРА</t>
  </si>
  <si>
    <t>Испорука уградња и повезивање централе за дојаву пожара (микропроцесорски контролисана, за 4 детекторске аналогно адресибилне линије/петље). У петљу је могуће повезати 159 детектора и 159 модула, са излазом за принтер, са излазом за издвојене сигналне и управљачке панеле и неизбрисивом меморијом одговарајуће типу "Notifier" АМ 4000.</t>
  </si>
  <si>
    <t xml:space="preserve">ком. </t>
  </si>
  <si>
    <t>Испорука уградња и повезивање модула за проширење централе за још 2 петље од по 159 детектора и 159 модула.</t>
  </si>
  <si>
    <t>Испорука уградња и повезивање акумулаторске батерије SP12-65 чији капацитет обезбеђује рад система у трајању од 72h у мирном режиму и 0,5h у алармном режиму рада, 12VDC, 65Ah, са кутијом.</t>
  </si>
  <si>
    <t>Испорука уградња и повезивање напојног блока за акумулаторске батеријеALI-25.</t>
  </si>
  <si>
    <t>Испорука уградња и повезивање акумулаторске батерије SP12-7 чији капацитет обезбеђује рад система у трајању од 72h у мирном режиму и 0,5h у алармном режиму рада, 12VDC, 7Ah, са кутијом .</t>
  </si>
  <si>
    <t>Испорука и монтажа улазно/излазног модула са три улаза и једним излазом за контролу и управљање . Модул се испоручује и монтира у комплету са кутијом за надзидну монтажу.</t>
  </si>
  <si>
    <t>Испорука уградња и повезивање адресибилног оптичког детектора дима са микропроцесором HFXI-OPT.</t>
  </si>
  <si>
    <t>Испорука уградња и повезивање адресибилног термодиференцијалног детектора са микропроцесором HFXI-TDIFF.</t>
  </si>
  <si>
    <t>Испорука уградња и повезивање адресабилног подножја B501AP-Тип “Notifier”</t>
  </si>
  <si>
    <t>Испорука уградња и повезивање адресибилног ручног јављача пожара за унутрашњу монтажу на зид (P700), у комплету са подножјем SR3Т-Тип "Notifier"</t>
  </si>
  <si>
    <t>Испорука уградња и повезивање паралелног индикатора алармног стања централе одговарајуће типу SSD.</t>
  </si>
  <si>
    <t>Испорука уградња и повезивање конвенционалне алармне сирене, нивоа звука 103dB на 1m, за монтажу на зид, у комплету са  подножјем одговарајуће типу EMA1224BR произвођача "Notifier".</t>
  </si>
  <si>
    <t>Испорука и уградња инсталационог кабла JH(St)H 2x2x0.8mm.</t>
  </si>
  <si>
    <t>Испорука и уградњам инсталационог кабла NHXHX3x1.5mm FE180/Е90</t>
  </si>
  <si>
    <t>Испорука и уградња кабловске каналице 18x18x2000mm</t>
  </si>
  <si>
    <t>Испорука и уградња инсталационе цеви за вертикални развод  Fi20mm</t>
  </si>
  <si>
    <t>Ситан монтажни и неспецифицирани материјал.</t>
  </si>
  <si>
    <t>Монтажа и повезивење свих елемената система на кабловску инсталацију, потребна мерења и испитивања на кабловским трасама, подешавање и програмирање опреме, издавање потребних упутстава и обука корисника.</t>
  </si>
  <si>
    <t xml:space="preserve">          пауш.</t>
  </si>
  <si>
    <t xml:space="preserve">ЗБИРНА РЕКАПИТУЛАЦИЈА  </t>
  </si>
  <si>
    <t>УКУПНО:  ТЕЛЕКОМУНИКАЦИОНЕ ИНСТАЛАЦИЈЕ И СИГНАЛНЕ ИНСТАЛАЦИЈЕ</t>
  </si>
  <si>
    <t xml:space="preserve">Израда и постављање монтажно демонтажне преграде са вратима од елоксираног алуминијума и панела. 
Преграду израдити у растеру 120cm од елоксираних алуминијумских профила и обострано их обложити оплемењеним панел плочама, са испуном од тврдих плоча минералне вуне  по шеми и детаљима извођача. 
Поставити одговарајући оков од елоксираног алуминијума по избору инвеститора. </t>
  </si>
  <si>
    <t>просторије  2.19 позиција М, М1</t>
  </si>
  <si>
    <t>6,73*3,20=</t>
  </si>
  <si>
    <t>Набавка материјала и постављање малтерисане термоизоловане фасаде. 
Укупна дебљина малтера је д = 3 цм.
Полутврде изолационе плоче од минералне вуне, дебљине 100 мм,  поставити лепљењем на бетонске површине зидова као термо и звучну изолацију фасаде. 
Плоче затим  анкерисати  специјалним нерђајућим челичним анкерима (мин. 8 ком/м2), и преко њих поставити  шулц плетиво растера 5*5, Ø3.1 и поцинкованo рабиц плетиво, према детаљима и упутству произвођача. 
Овако припремљену подлогу  испрскати цементним млеком размере 1:1, справљеним са оштрим песком, дебљине слоја 4 -5 мм. 
Први слој, грунт, радити продужним малтером дебљине слоја  1,5 - 2,0 цм од просејаног шљунка, „јединице“, цемента и креча.  
Малтер нанети преко подлоге и нарезати ради бољег прихватања другог слоја. 
Други слој справити са ситним и чистим песком, „дунавац“, цемента и креча.  
Пердашити уз квашење и глачање.</t>
  </si>
  <si>
    <t>1 kom.  Свич панел 4хRJ45</t>
  </si>
  <si>
    <t>1 kom.  Медиа конвертор ( ethernet to fiber)</t>
  </si>
  <si>
    <t xml:space="preserve">Cu сабирнице, клеме, уводнице и остали ситан неспецифициран материјал. </t>
  </si>
  <si>
    <t>Све комплет</t>
  </si>
  <si>
    <t>компл.</t>
  </si>
  <si>
    <t>A.2</t>
  </si>
  <si>
    <t>- Компакт прекидач са даљинским искључењем, 63А</t>
  </si>
  <si>
    <t>- Моторни заштитни прекидач са биметалом 0,9-1,25A, i помоћним контактима</t>
  </si>
  <si>
    <t>- контакторска склопка 9А са помоћним контактима</t>
  </si>
  <si>
    <t>- аутоматски трополни прекидач, 6A , 7кА</t>
  </si>
  <si>
    <t>- аутоматски једнополни прекидач 2A,  7кА</t>
  </si>
  <si>
    <t>- двополна гребенаста склопка 1-0-2, 10A, 400V</t>
  </si>
  <si>
    <t>- тастер са светлосном индикацијом 10A, 230V</t>
  </si>
  <si>
    <t>- тастер 10A, 230V</t>
  </si>
  <si>
    <t>- хаваријски тастер са црвеном печурком 10A, 230V</t>
  </si>
  <si>
    <t>- помоћно реле, 6A, 24V, 2C/O</t>
  </si>
  <si>
    <t>- помоћно реле, 6A, 230V, 2C/O</t>
  </si>
  <si>
    <t>- помоћно реле, 6A, 230V, 4C/O</t>
  </si>
  <si>
    <t>- трансформатор 230/24V, 63VA</t>
  </si>
  <si>
    <t>- rele EMI-401 Schneider electric или слично.</t>
  </si>
  <si>
    <t>- сигнална светиљка са сијалицом 5W, 230V, зелена</t>
  </si>
  <si>
    <t>- сигнална светиљка са сијалицом 5W, 230V, црвена</t>
  </si>
  <si>
    <t>У орману оставити места за уградњу 6 комада трансформаторског регулатора брзине FRQ5 4/10А који је дат предмером машинског пројекта.</t>
  </si>
  <si>
    <t>A.3</t>
  </si>
  <si>
    <t>1 kom.  TXS1.12EF10-1</t>
  </si>
  <si>
    <t>1 kom.  TXM1.6R</t>
  </si>
  <si>
    <t>A.4</t>
  </si>
  <si>
    <t>- Компакт прекидач са даљинским искључењем, 25А</t>
  </si>
  <si>
    <t>- Моторни заштитни прекидач са биметалом 0,7-1A, i помоћним контактима</t>
  </si>
  <si>
    <t>A.5</t>
  </si>
  <si>
    <t>- гребенаста двополна склопка 0-1, 16A, 400V</t>
  </si>
  <si>
    <t>1 kom.  PXC100-E.D</t>
  </si>
  <si>
    <t>1 kom.  TXI1.open</t>
  </si>
  <si>
    <t>1 kom.  TXB1. PBUS</t>
  </si>
  <si>
    <t>2 kom.  TXM1.16D</t>
  </si>
  <si>
    <t>3 kom.  TXM1.6R</t>
  </si>
  <si>
    <t>A6</t>
  </si>
  <si>
    <t>A.7</t>
  </si>
  <si>
    <t xml:space="preserve">улази и израда серклажа, арматура, оплата и помоћна </t>
  </si>
  <si>
    <t>скела.</t>
  </si>
  <si>
    <t>Обрачун по м2</t>
  </si>
  <si>
    <t>Зидање преградног зида 12цм пуном опеком</t>
  </si>
  <si>
    <t xml:space="preserve">урадити серклаже димензије 12*20цм. Марка бетона </t>
  </si>
  <si>
    <t>1,34+7,80+1,00</t>
  </si>
  <si>
    <t>Заштита фасадних зидова од фасадне опеке премазом на бази силоксана типа СИКАГАРД 700 или бољих карактеристика паропропусности и водонепропусности. 
На чисту и суву површину фасаде нанети два слоја премаза  четком или ваљком. 
Временски размак између наношења слојева је 1-2 часа.</t>
  </si>
  <si>
    <t>Набавка и постављање металне конструкције</t>
  </si>
  <si>
    <t>Димензије 460*100цм</t>
  </si>
  <si>
    <t>У свему према детаљима произвођача</t>
  </si>
  <si>
    <t>Обрачун по комаду готовог производа</t>
  </si>
  <si>
    <t>за паркирање бицикла</t>
  </si>
  <si>
    <t>Скидање старе боје и бојење металне ограде, бојом за метал. 
Пре бојења скинути стару боју и корозију хемијским и физичким средствима, брусити и очистити. 
На ограду нанети импрегнацију и основну боју два пута, а затим бојити два пута бојом за метал.у тону по избору инвеститора.</t>
  </si>
  <si>
    <t xml:space="preserve">Набавка  материјала и  постављање подне гранитне керамике у ходницима, димензија по избору инвеститора, на слоју лепка. 
Гранитну керамику I класе противклизности Р10 лепити лепком у слогу по избору инвеститора. 
Подлогу претходно припремити и полагање извести равно. 
Постављене плочице фуговати и под очистити. 
Дезен плочица и боја фугомала по избору инвеститора. 
Ценом је обухваћено и постављање сокле х = 10 цм по ободу зидова. </t>
  </si>
  <si>
    <t>пос 1                                   димензија 90/220+60 цм</t>
  </si>
  <si>
    <t>32,00=</t>
  </si>
  <si>
    <t>ПОДИГНУТИ  ПОДОВИ</t>
  </si>
  <si>
    <t>Бојење старих и нових површина зидова обрађених мозаик малтером акрилном бојом. 
Пре бојења површине очистити и опрати. 
Акрилну боју за први премаз разредити са 10% разређивача и као подлогу нанети четком.
Након сушења нанети други и трећи премаз. 
Пре почетка бојења у сарадњи са надзором одредити тон боје иурадити пробне узорке.</t>
  </si>
  <si>
    <t>145,00=</t>
  </si>
  <si>
    <t>13.</t>
  </si>
  <si>
    <t>Обрачун по комаду.</t>
  </si>
  <si>
    <t>Обрачун по м1.</t>
  </si>
  <si>
    <t>VI</t>
  </si>
  <si>
    <t>VII</t>
  </si>
  <si>
    <t>ИЗОЛАТЕРСКИ  РАДОВИ</t>
  </si>
  <si>
    <t>Ценом је обухваћен материјал, рад, радна скела и транспорт.</t>
  </si>
  <si>
    <t>7,60*4,84*2+(6,02+4,41+6,38)*4,00=140,81</t>
  </si>
  <si>
    <t>УКУПНО  ИЗОЛАТЕРСКИ  РАДОВИ</t>
  </si>
  <si>
    <t>VIII</t>
  </si>
  <si>
    <t>ЛИМАРСКИ  РАДОВИ</t>
  </si>
  <si>
    <t>УКУПНО  ЛИМАРСКИ  РАДОВИ</t>
  </si>
  <si>
    <t>IX</t>
  </si>
  <si>
    <t>приземље</t>
  </si>
  <si>
    <t>УКУПНО  БРАВАРСКИ  РАДОВИ</t>
  </si>
  <si>
    <t>РАЗНИ  РАДОВИ</t>
  </si>
  <si>
    <t>УКУПНО  РАЗНИ  РАДОВИ</t>
  </si>
  <si>
    <t>РЕКАПИТУЛАЦИЈА  ГРАЂЕВИНСКО  ЗАНАТСКИХ  РАДОВА</t>
  </si>
  <si>
    <t>ВРСТА  РАДОВА</t>
  </si>
  <si>
    <t>ИЗНОС</t>
  </si>
  <si>
    <t>РУШЕЊА  И  ДЕМОНТАЖЕ</t>
  </si>
  <si>
    <t>КЕРАМИЧАРСКИ  РАДОВИ</t>
  </si>
  <si>
    <t>АЛУМИНИЈУМСКА  СТОЛАРИЈА</t>
  </si>
  <si>
    <t>УКУПНО</t>
  </si>
  <si>
    <t>X</t>
  </si>
  <si>
    <t>СУВОМОНТАЖНИ  РАДОВИ</t>
  </si>
  <si>
    <t>УКУПНО  СУВОМОНТАЖНИ  РАДОВИ</t>
  </si>
  <si>
    <t>XI</t>
  </si>
  <si>
    <t>ПОДОПОЛАГАЧКИ  РАДОВИ</t>
  </si>
  <si>
    <t>Пажљиво скидање пода од итисона постављеног преко цементне кошуљице. 
Итисон скинути, упаковати, утоварити у камион и одвести на градску депонију.</t>
  </si>
  <si>
    <t>сутерен</t>
  </si>
  <si>
    <t>просторије 7, 8</t>
  </si>
  <si>
    <t>22,27+22,27=</t>
  </si>
  <si>
    <t>Пажљиво скидање постојећег индустријског пода стругањем. 
Под скинути тако да се што мање оштети подлога од цементне кошуљице. 
Шут прикупити, изнети, утоварити на камион и одвести на градску депонију.</t>
  </si>
  <si>
    <t>ограда пожарних степеништа</t>
  </si>
  <si>
    <t>приступна степеништа</t>
  </si>
  <si>
    <t>16,62*2*1,10+11,19*2*1,10*2=85,80</t>
  </si>
  <si>
    <t>напољу</t>
  </si>
  <si>
    <t>133,24+6,31+7,08=146,63</t>
  </si>
  <si>
    <t>335,11+165,28=500,39</t>
  </si>
  <si>
    <t>УКУПНО  ПОДОПОЛАГАЧКИ  РАДОВИ</t>
  </si>
  <si>
    <t>XII</t>
  </si>
  <si>
    <t>КЕРАМИЧАРСКИ   РАДОВИ</t>
  </si>
  <si>
    <t>УКУПНО  КЕРАМИЧАРСКИ   РАДОВИ</t>
  </si>
  <si>
    <t>XIII</t>
  </si>
  <si>
    <t>МОЛЕРСКО  ФАРБАРСКИ  РАДОВИ</t>
  </si>
  <si>
    <t>УКУПНО  МОЛЕРСКО  ФАРБАРСКИ  РАДОВИ</t>
  </si>
  <si>
    <t>XIV</t>
  </si>
  <si>
    <t>Израда преградног зида дебљине 125 мм, једнострука метална потконструкција обложена обострано двоструким гипс картонским плочама GKB 12,5 мм.
Преградни неносив зид израдити од поцинкованих профила CW 75 и UW, поставити камену вуну дебљине 75 мм и обложити двоструким гипс картонским плочама, по пројекту и упутству произвођача. 
Пре постављања  на подове и плафоне UW профиле обложити самолепљивом акустичном траком.
Саставе обрадити глет масом и бандаж тракама по упутству произвођача.
Израда слепог штока за врата или друге отворе  површине до 2,50 м2 отвора  не обрачунава се посебно, али се зато не одбија површина тих отвора. 
Код врата или отвора већих од 2,50 м2 одбијају се површине отвора, али се и посебно обрачунава израда слепог штока.
Постављање довратника врата и облагање шпалетни гипс картонским плочама посебно се обрачунава.</t>
  </si>
  <si>
    <t>просторије  2.1, 2.2, 2.8, 2.34, 2.79, 2.79, 2.80, 2.83</t>
  </si>
  <si>
    <t>43,60+43,60+17,60+37,07+41,37+77,02+43,78=304,04</t>
  </si>
  <si>
    <t>просторије  3.1, 3.61, 3.70</t>
  </si>
  <si>
    <t>199,56+51,39+127,27=378,22</t>
  </si>
  <si>
    <t>%</t>
  </si>
  <si>
    <t>DM</t>
  </si>
  <si>
    <t>m</t>
  </si>
  <si>
    <t xml:space="preserve"> N2XH - J  5 x   4 mm2</t>
  </si>
  <si>
    <t xml:space="preserve"> N2XH - J  5 x   6 mm2</t>
  </si>
  <si>
    <t xml:space="preserve"> N2XH - J  5 x   10 mm2</t>
  </si>
  <si>
    <t xml:space="preserve"> N2XH - J  5 x   16 mm2</t>
  </si>
  <si>
    <t xml:space="preserve"> NHXHX - J FE180 / E-90  5 x   10 mm2</t>
  </si>
  <si>
    <t xml:space="preserve"> N2XH -     4 x 50 mm2 + N2XH-J 1 x 25 mm2</t>
  </si>
  <si>
    <t xml:space="preserve"> N2XH -     4 x 70 mm2 + N2XH-J 1 x 35 mm2</t>
  </si>
  <si>
    <t xml:space="preserve"> N2XH -     4 x 95 mm2 + N2XH-J 1 x 50 mm2</t>
  </si>
  <si>
    <t xml:space="preserve"> N2XH-J 2x1,5 mm2</t>
  </si>
  <si>
    <t xml:space="preserve"> N2XH-J 3x1,5 mm2</t>
  </si>
  <si>
    <t xml:space="preserve"> N2XH-J 4x1,5 mm2</t>
  </si>
  <si>
    <t xml:space="preserve"> N2XH-J 5x1,5 mm2</t>
  </si>
  <si>
    <t xml:space="preserve"> N2XH-J 3x2,5 mm2</t>
  </si>
  <si>
    <t xml:space="preserve"> N2XH-J 4x2,5 mm2</t>
  </si>
  <si>
    <t xml:space="preserve"> N2XH-J 5x2,5 mm2</t>
  </si>
  <si>
    <t xml:space="preserve"> N2XH-J 4x4 mm2</t>
  </si>
  <si>
    <t xml:space="preserve"> N2XH-J 5x6 mm2</t>
  </si>
  <si>
    <t xml:space="preserve"> N2XH-J 5x10 mm2</t>
  </si>
  <si>
    <t xml:space="preserve"> N2XH-J 10x1,5 mm2</t>
  </si>
  <si>
    <t xml:space="preserve"> JH(st)H 5x2x0.8 mm</t>
  </si>
  <si>
    <t xml:space="preserve"> JH(st)H 1x2x0.8 mm</t>
  </si>
  <si>
    <t xml:space="preserve"> NHXHX - FE 180/E90 2 x 2,5 mm2</t>
  </si>
  <si>
    <t xml:space="preserve"> NHXHX - FE 180/E90 3 x 1,5 mm2</t>
  </si>
  <si>
    <t>UKUPNO 2</t>
  </si>
  <si>
    <t>-</t>
  </si>
  <si>
    <t>Ø160</t>
  </si>
  <si>
    <t xml:space="preserve">ГРО-1/А </t>
  </si>
  <si>
    <t>трополни гребенати прекидач 100 А</t>
  </si>
  <si>
    <t xml:space="preserve">Раставна склопка, величине 000 до 100А 3П/ НВосигурач 32А </t>
  </si>
  <si>
    <t>Испорука и уградња разводног орман израђеног од два пута декапираног лима дебљине 2 мм, обојеног основном заштитном бојом и бојом по избору Инвеститора, опремљн са вратима, типском бравом, врата ормана означена са две косе црвене црте  и следећом уграђеном опоремом  и то :</t>
  </si>
  <si>
    <t xml:space="preserve">ГРО-2/М </t>
  </si>
  <si>
    <t xml:space="preserve">ГРО-2/А </t>
  </si>
  <si>
    <t xml:space="preserve">Раставна склопка, величине 000 до 100А 3П/ НВосигурач 40А </t>
  </si>
  <si>
    <t>РО - С/1/М</t>
  </si>
  <si>
    <t>трополни гребенати прекидач 40 А</t>
  </si>
  <si>
    <t>Надзидни орман  у заштити IP 55 дим. Орјентационих димензија 600 x 600 x 210 мм , тачне димензије ће дати испоручилац опреме на основу уграђене опреме.</t>
  </si>
  <si>
    <t>Једнополни аутоматски осигурач-прекидач 230V, "Б"/ 6А,10кА</t>
  </si>
  <si>
    <t>Једнополни аутоматски осигурач-прекидач 230V, "Б"/10А,10кА</t>
  </si>
  <si>
    <t>Једнополни аутоматски осигурач-прекидач 230V, "Б"/16А,10кА</t>
  </si>
  <si>
    <t>Надзидни орман  у заштити IP 55 дим. Орјентационих димензија 600 x 800 x 250 мм , тачне димензије ће дати испоручилац опреме на основу уграђене опреме.</t>
  </si>
  <si>
    <t>Надзидни орман  у заштити IP 55 дим. Орјентационих димензија 800 x 1200 x 250 мм , тачне димензије ће дати испоручилац опреме на основу уграђене опреме.</t>
  </si>
  <si>
    <t>Пријава Електродистрибуцији и излазак овлашћене службе за разбломбиравање и поновно пломбирање мерне групе после замене струјних редуктора, а у свему према ЕЕС.</t>
  </si>
  <si>
    <t>Прибављање потребне документације и Атеста за пуштање под напон реконструисаног мерног места, а у свему према ЕЕС.</t>
  </si>
  <si>
    <t>Све комплет повезано, испитано и пуштено у функцију.</t>
  </si>
  <si>
    <t>Једнополни аутоматски осигурач-прекидач 230V, "Б"/6А,10кА</t>
  </si>
  <si>
    <t>Једнополни аутоматски осигурач-прекидач 230V, "Ц"/40А,10кА</t>
  </si>
  <si>
    <t xml:space="preserve">развезивање и поновно везивање напојног вода од МРО-М до постојећег командног ормана дизел ел. агрегата каблом типа 4 x  NHXHX -FЕ180 / Е90 1 x 150 мм2. </t>
  </si>
  <si>
    <t>трополни гребенати прекидач 250 А</t>
  </si>
  <si>
    <t>Раставна склопка, величине 000 до 100А 3П/ НВосигурач 25А</t>
  </si>
  <si>
    <t xml:space="preserve">Раставна склопка, величине 000 до 100А 3П/ НВосигурач 50А </t>
  </si>
  <si>
    <t xml:space="preserve">Раставна склопка, величине 000 до 100А 3П/ НВосигурач 80А </t>
  </si>
  <si>
    <t xml:space="preserve">Раставна склопка, величине 00 до 160А 3П/ НВосигурач 100А </t>
  </si>
  <si>
    <t>Раставна склопка, величине 000 до 100А 3П/ НВосигурач резерва</t>
  </si>
  <si>
    <t>Испорука и уградња новог типског главног разводног ормана за напајање потрошача са ДА, комплет са остављањем резервног простора за уградњу АТС уређаја</t>
  </si>
  <si>
    <t>Сигнална сијалица Un=230v,50Hz,1,2W - зелена</t>
  </si>
  <si>
    <t xml:space="preserve">ГРО-1/М </t>
  </si>
  <si>
    <t>трополни гребенати прекидач 160 А</t>
  </si>
  <si>
    <t xml:space="preserve">Раставна склопка, величине 000 до 100А 3П/ НВосигурач 25А </t>
  </si>
  <si>
    <t xml:space="preserve">Раставна склопка, величине 000 до 100А 3П/ НВосигурач 63А </t>
  </si>
  <si>
    <t>Испорука и уградња разводног орман израђеног од два пута декапираног лима дебљине 2 мм, обојеног основном заштитном бојом и бојом по избору Инвеститора, опремљн са вратима, типском бравом и следећом уграђеном опоремом  и то :</t>
  </si>
  <si>
    <t xml:space="preserve">              - ситан везни и инсталациони  материјал</t>
  </si>
  <si>
    <t>Оодводник пренапона класе Б</t>
  </si>
  <si>
    <t>паусално</t>
  </si>
  <si>
    <t>НАПОМЕНА: уколико у  постојећем МРО-у нема довољно простора за доградњу предвиђене опреме предвидети постављање новог металног ормана уз постојећи комплет сасвим потребним превезивањима.</t>
  </si>
  <si>
    <t>Испорука и доградња следеће опреме у постојећем ГРО - М</t>
  </si>
  <si>
    <t>Испорука и монтажа струјних редуктора преносног односа 500 / 5 А, типа према условима ЕДБ Београд.</t>
  </si>
  <si>
    <t>пробијање отвора око разводног ормана за увод новопројектованих напојних водова, комплет са довођењем зида око ормана у првобитно стање</t>
  </si>
  <si>
    <t xml:space="preserve">              - ситан везни и инсталациони  матераијал</t>
  </si>
  <si>
    <t>Испорука и монтажа новог главног прекидача - растављача снаге 630 А.</t>
  </si>
  <si>
    <t>Пријава Електродистрибуцији искључења и укључења напајања из ТС док траје замена опреме у мерно разводном орману - условљење према ЕЕС.</t>
  </si>
  <si>
    <t>НАПОМЕНА: потребну котизацију за потребне радове на прикључењу реконструисаног места мерења сноси Инвеститор.</t>
  </si>
  <si>
    <t>трополни гребенати прекидач 650 А</t>
  </si>
  <si>
    <t xml:space="preserve">Раставна склопка, величине 000 до 100А 3П/ НВосигурач 20А </t>
  </si>
  <si>
    <t>Раставна склопка, величине 000 до 100А 3П/ НВосигурач 32А</t>
  </si>
  <si>
    <t xml:space="preserve">Раставна склопка, величине 00 до 160А 3П/ НВосигурач 125А </t>
  </si>
  <si>
    <t xml:space="preserve">Раставна склопка, величине 1 до 250А 3П/ НВосигурач 160А </t>
  </si>
  <si>
    <t xml:space="preserve">Раставна склопка, величине 1 до 250А 3П/ НВосигурач 200А </t>
  </si>
  <si>
    <t>Испорука материјала и израда инсталације настављања постојећих напојних водова за инсталацију термичких потрошача и расвете, постојеће која се користи и даље, комплет са одговарајућим каблом дужине до цца 10 м за повезивање на новопројектоване ормане. Настављање извести у одговарајућој разводној кутији са струјним клемама 1,5 - 4 мм2.</t>
  </si>
  <si>
    <t>УКУПНО 1</t>
  </si>
  <si>
    <t>Испорука и полагање  каблова за даљинско искључење и командовање од командних  до главних  и споредних разводних ормана. Каблови су са бакарним проводницима и изолацијом која не шири токсичне материје приликом сагоревања . Каблови се полажу  на носачима каблова и вертикално дуж инсталационог канала по спратовима. Каблови су напонског нивоа 0,6/1 кV, следећих броја жила и пресека.</t>
  </si>
  <si>
    <t xml:space="preserve">2. НОСАЧИ КАБЛОВА И ЦЕВИ </t>
  </si>
  <si>
    <t>Испорука и полагање  каблова за напајање светиљки. Позиција обухвата везе локалних разводних ормана са светиљкама и прекидачима. Каблови се полажу на кабловске регале и обујмице изнад спуштеног плафона, зидове испод малтера,пвц цевима које су предходно постављене у гипсане зидове и таванице.У техничким просторијама каблови се полажу видно на регалима и обујмицама. Каблови су са бакарним проводницима и изолацијом која не шири токсичне материје приликом сагоревања типа Н2XH и напонског нивоа 0,6/1 кV, следећих броја жила и пресека.</t>
  </si>
  <si>
    <t>Демонтажа постојећих напојних водова и записнички предавање инвеститору на даље коришћење, или одвожење на депонију удаљености до 40 км.</t>
  </si>
  <si>
    <t>Комплет.</t>
  </si>
  <si>
    <t>паушално</t>
  </si>
  <si>
    <t>Испорука и полагање  каблова за напајање прикључница и фиксних потрошача. Позиција обухвата везе локалних разводних ормана и прикључница и фиксних извода опште и технолошке намене. Каблови се полажу на кабловске регале и обујмице изнад спуштеног плафона ,зидове испод малтера, пвц цевима које су предходно постављене у гипсане зидове , таванице и подове. Каблови су са бакарним проводницима и изолацијом која не шири токсичне материје приликом сагоревања типа Н2XH напонског нивоа 0,6/1 кV, следећих броја жила и пресека, комплет са штемовањем псотојећих зидова за потербе постављања инстлације.</t>
  </si>
  <si>
    <t>Испорука и полагање напојних каблова од постојећег мерно разводног ормана  разводног ормана до главних разводних ормана и даље до разводниј ормана на  на реконструисаним етажама и  етажама које се не реконструишу. Каблови се полажу делимично по кабловским инсталационим регалима постављеним у спуштеном плафону и вертикалном инсталационом каналу, делимично на  обујмице изнад спуштеног плафона,  делимично у зиду  испод малтера,  делимично у ПВЦ  цевима које су предходно постављене у бетонске зидове. Каблови су са бакарним проводницима и изолацијом која не шири токсичне материје приликом сагоревања типа Н2XХ напонског нивоа 0,6/1 кV, следећих броја жила и пресека</t>
  </si>
  <si>
    <t xml:space="preserve">Испорука и монтажа типских ОГ обујмица за каблове великог пресека еквиваленту произвођача ОББО БЕТЕРМАН, комплет са потребним прибором причвршћивање на плафон или зид. Каблове постављати на међусобном растојању од 1 пречника и на основу тога димензионисати носаче обујмица и ширину трасе. </t>
  </si>
  <si>
    <t>Комплет израдјена траса за 3 кабла.</t>
  </si>
  <si>
    <t>Фе / Зн 25 x 4 мм - така за уземљење</t>
  </si>
  <si>
    <t>Ово поглавље обухвата набавку и испоруку свог потребног материјала и рад на изради инсталација са свим потребним радовима према плановима, техничким условима и важећим прописима.</t>
  </si>
  <si>
    <t>Позиција обухвата испоруку,транспорт,складиштење на градилишту, полагање на унапред припремљене кабловске регале, израда кабловских завршетака и повезивање,испитивање, пуштање под напон и гарантни рок према уговору са Инвеститором.</t>
  </si>
  <si>
    <t>PP00 -Y 1 x 95 мм2</t>
  </si>
  <si>
    <t>А. ЕЛЕКТРОЕНЕРГЕТСКЕ ИНСТАЛАЦИЈЕ</t>
  </si>
  <si>
    <t xml:space="preserve">Пробијање отвора за пролаз цеви и канала.  </t>
  </si>
  <si>
    <t>Припремни радови обухватају, упознавање са пројектом и осталом документацијом, отварање градилишта, упоређивање пројекта са стварни стањем на градилишту, тачна локација канала и њихова провера намене, потребно размеравање и усаглашавањем са осталим предсравницима фаза, договор са представницима осталих фаза о остављању препредвиђених отвора у конструкцији, као и редоследу извођења радова на монтажи опреме и пробијању отвора у зидовима и подовима.</t>
  </si>
  <si>
    <t>Испуштање воде из инсталације, пуњење инсталације водом, испирање, пуштање инсталације у рад, проба на хладан водени притисак као и урегулисавање инсталације са водене стране и топла и хладна проба.</t>
  </si>
  <si>
    <t xml:space="preserve">Регулација са ваздушне стране и то применом атестираних инструмената по светским признатим методама са израдом елебората  </t>
  </si>
  <si>
    <t>Израда упутства за руковање и одржавање у три примерка  од којих један треба урамити и окачити на видно место у машинској сали. Обележавање инсталације  по намени и системима.</t>
  </si>
  <si>
    <t xml:space="preserve">Завршни грађевински радови затварање отвора око око цеви и канала.  </t>
  </si>
  <si>
    <t xml:space="preserve">Завршни  радови, рашчишћавање градилишта и одношење вишка материла на депонију са чишћењем градилишта у циљу оспособљавања инсталације за рад, технички пријем и примопредаја исте крајњем кориснику (Инвеститору)                         </t>
  </si>
  <si>
    <t xml:space="preserve">УКУПНО  </t>
  </si>
  <si>
    <t xml:space="preserve">Р Е К А П И Т У Л А Ц И Ј А </t>
  </si>
  <si>
    <r>
      <t xml:space="preserve">Разводни орман аутоматике вентилације  </t>
    </r>
    <r>
      <rPr>
        <b/>
        <sz val="11"/>
        <rFont val="Times New Roman"/>
        <family val="1"/>
      </rPr>
      <t>RO-VА.L1</t>
    </r>
    <r>
      <rPr>
        <sz val="11"/>
        <rFont val="Times New Roman"/>
        <family val="1"/>
      </rPr>
      <t>, IP31, са следећом уграђеном опремом:</t>
    </r>
  </si>
  <si>
    <r>
      <t xml:space="preserve">Разводни орман вентилације  </t>
    </r>
    <r>
      <rPr>
        <b/>
        <sz val="11"/>
        <rFont val="Times New Roman"/>
        <family val="1"/>
      </rPr>
      <t>RO-V.L1,</t>
    </r>
    <r>
      <rPr>
        <sz val="11"/>
        <rFont val="Times New Roman"/>
        <family val="1"/>
      </rPr>
      <t xml:space="preserve"> IP31, са уграђеном следећом опремом:</t>
    </r>
  </si>
  <si>
    <r>
      <t xml:space="preserve">Разводни орман аутоматике вентилације  </t>
    </r>
    <r>
      <rPr>
        <b/>
        <sz val="11"/>
        <rFont val="Times New Roman"/>
        <family val="1"/>
      </rPr>
      <t>RO-VА.L2</t>
    </r>
    <r>
      <rPr>
        <sz val="11"/>
        <rFont val="Times New Roman"/>
        <family val="1"/>
      </rPr>
      <t>, IP31, са следећом уграђеном опремом:</t>
    </r>
  </si>
  <si>
    <r>
      <t xml:space="preserve">Разводни орман вентилације  </t>
    </r>
    <r>
      <rPr>
        <b/>
        <sz val="11"/>
        <rFont val="Times New Roman"/>
        <family val="1"/>
      </rPr>
      <t>RO-V.L2,</t>
    </r>
    <r>
      <rPr>
        <sz val="11"/>
        <rFont val="Times New Roman"/>
        <family val="1"/>
      </rPr>
      <t xml:space="preserve"> IP31, са уграђеном следећом опремом:</t>
    </r>
  </si>
  <si>
    <r>
      <t xml:space="preserve">Разводни орман аутоматике хладне воде  </t>
    </r>
    <r>
      <rPr>
        <b/>
        <sz val="11"/>
        <rFont val="Times New Roman"/>
        <family val="1"/>
      </rPr>
      <t>RO-HVA</t>
    </r>
    <r>
      <rPr>
        <sz val="11"/>
        <rFont val="Times New Roman"/>
        <family val="1"/>
      </rPr>
      <t>, IP43, са следећом уграђеном опремом:</t>
    </r>
  </si>
  <si>
    <r>
      <t xml:space="preserve">Разводни орман аутоматике топле воде  </t>
    </r>
    <r>
      <rPr>
        <b/>
        <sz val="11"/>
        <rFont val="Times New Roman"/>
        <family val="1"/>
      </rPr>
      <t>RO-ТVA</t>
    </r>
    <r>
      <rPr>
        <sz val="11"/>
        <rFont val="Times New Roman"/>
        <family val="1"/>
      </rPr>
      <t>, IP43, са следећом уграђеном опремом:</t>
    </r>
  </si>
  <si>
    <r>
      <t xml:space="preserve">Разводни орман хладне воде  </t>
    </r>
    <r>
      <rPr>
        <b/>
        <sz val="11"/>
        <rFont val="Times New Roman"/>
        <family val="1"/>
      </rPr>
      <t>RO-HV,</t>
    </r>
    <r>
      <rPr>
        <sz val="11"/>
        <rFont val="Times New Roman"/>
        <family val="1"/>
      </rPr>
      <t xml:space="preserve"> IP43, са уграђеном следећом опремом:</t>
    </r>
  </si>
  <si>
    <t>Радијаторски навијак КВ+ са припадајућим продужетком Р 173, производ фирме "ГИАЦОМИНИ" или еквивалентно са прилагођавањем радијаторских веза новопројектованим вентилима. 
Следећих типова и димензија:
Тип: Р 401Х или Р402Х ( угаони или прав ) са термостатском главом.
НАПОМЕНА:
Предвиђена је уградња термостатских вентила Квс+ са повећаним протоком , Квс - вредношћу па по стандарду падају у класи Д.
Без обзира на предвиђено испирање инсталације нечистоћа у цевоводу и радијаторима неопходна је уградње КВ+ вентила, који су мање осетљиви на појаву нечистоћа у инсталацији, јер се радијатори повезују на постојећу мрежу.</t>
  </si>
  <si>
    <t>ДН 15</t>
  </si>
  <si>
    <t>м</t>
  </si>
  <si>
    <t>запорни вентил</t>
  </si>
  <si>
    <t>лептир клапна</t>
  </si>
  <si>
    <t>неповратни вентил</t>
  </si>
  <si>
    <t>трокраки вентил</t>
  </si>
  <si>
    <t>манометар 0-6 бар</t>
  </si>
  <si>
    <t>термоманометра</t>
  </si>
  <si>
    <t>термомометар</t>
  </si>
  <si>
    <t>термометар</t>
  </si>
  <si>
    <t xml:space="preserve">Демонтажа арматуре 
</t>
  </si>
  <si>
    <t>ф 26,9 x 2,3</t>
  </si>
  <si>
    <t>ф 42,4 x 2,6</t>
  </si>
  <si>
    <t>ф 48,3 x 2,6</t>
  </si>
  <si>
    <t>ф  57  x 2,9</t>
  </si>
  <si>
    <t>ф 76,1 x 2,9</t>
  </si>
  <si>
    <t>ф 108 x 3,6</t>
  </si>
  <si>
    <t>ф 133 x 4,0</t>
  </si>
  <si>
    <t>регулациони вентил</t>
  </si>
  <si>
    <t>циркулационе пумпе</t>
  </si>
  <si>
    <t>Демонтажа ПП клапни
следећих типова и димензија:
НАПОМЕНА:
Собзиром да се ради о реконструкцији опреме која није била доступна обавезно проверити мере на лицу места и  комисијски пописати због замене истих или њихових сервисирања.</t>
  </si>
  <si>
    <t>одвајач нечистоће</t>
  </si>
  <si>
    <t xml:space="preserve">Цевна мрежа у подстаници - машинској сали у сутерену и поткровљу - крову у комплету са изолацијом, одзрачним лонцима, опремом за каћење и ношење, следећих димензија </t>
  </si>
  <si>
    <t>Разделник и сабирник хладне воде  ф 159, укупне дужине ~ 16 м у комплету са изолацијом, прикључцима и опремом за ношење.</t>
  </si>
  <si>
    <t>Демонтажа арматура у комплету са прирубницама, контраприрубницама и другим ситним материјалом, 
која се поново монтира после монтаже новог разделника и сабирника хладне воде. 
Демонтажу извршити пажљиво и комисијски пописати :</t>
  </si>
  <si>
    <t>СРВ-400/135/6/8</t>
  </si>
  <si>
    <t>СРВ-500/116/6/8</t>
  </si>
  <si>
    <t>Сервисирање постојећих кровних вентилатора, производ фирме ИМП, Љубљана, следећих типова :</t>
  </si>
  <si>
    <t>ВЕНТИЛАЦИЈА,КОМОРЕ, РАС.АГРЕГАТ</t>
  </si>
  <si>
    <t>МОНТАЖНИ РАДОВИ</t>
  </si>
  <si>
    <t>м3</t>
  </si>
  <si>
    <t xml:space="preserve">Рушење преградних зидова од фасадне опеке. Рушење зидова извести заједно са серклажима, надвратницима и свим облогама на зиду. 
Шут прикупити, изнети, утоварити на камион и одвести на градску депонију. </t>
  </si>
  <si>
    <t>7,95*3,67-0,90*2,75*3=</t>
  </si>
  <si>
    <t>просторије  7, 8, 9, 18, 19, 20,  25, 26, 27, 28, 29, 30, 31, 50, 51, 52, 53</t>
  </si>
  <si>
    <t>127,09+10,00+58,43+29,04+77,22+41,32+43,78=</t>
  </si>
  <si>
    <t>просторије  3.1, 3.3, 3.4, 3.5, 3.6, 3.7, 3.8, 3.9, 3.11, 3.11, 3.27</t>
  </si>
  <si>
    <t>20,47+45,36+44,12+43,48+43,37+44,19+43,77+44,04+127,27+51,39=</t>
  </si>
  <si>
    <t>ТЕРАЦЕРСКИ  РАДОВИ</t>
  </si>
  <si>
    <t>УКУПНО  ТЕРАЦЕРСКИ  РАДОВИ</t>
  </si>
  <si>
    <t>УКУПНО  БЕТОНСКИ  РАДОВИ</t>
  </si>
  <si>
    <t>IV</t>
  </si>
  <si>
    <t>Ценом је обухваћен материјал, транспорт и рад.</t>
  </si>
  <si>
    <t>V</t>
  </si>
  <si>
    <t>ЗИДАРСКИ  РАДОВИ</t>
  </si>
  <si>
    <t>Ценом је обухваћен материјал, рад и транспорт.</t>
  </si>
  <si>
    <t>Обрачун по м2.</t>
  </si>
  <si>
    <t>Пажљива демонтажа дрвених преграда са вратима . 
Демонтиране преграде утоварити и одвести на депонију коју одреди инвеститор.</t>
  </si>
  <si>
    <t>просторије  2.64</t>
  </si>
  <si>
    <t>28,78=</t>
  </si>
  <si>
    <t>(8,40*5+3,69*5)*4,84+(23,90+12,00+16,06+6,00+4,40+6,00)*4,00+11,85*3,17=603,58</t>
  </si>
  <si>
    <t>ПРОТИВПОЖАРНА  БРАВАРИЈА</t>
  </si>
  <si>
    <t xml:space="preserve">пос  1                                 димензија 90 *205цм                 </t>
  </si>
  <si>
    <t>Набавка и уградња једнокрилних металних противпожарних врата отпорних на пожар 90 мин и атестираних према  СРПС  У. Ј1 160. 
Шток је метални-анкерован за зид, крило је урађено од кутијастих профила 50/50/4 мм. и лима д=1,5 мм.
Врата морају имати атесну плочицу,дихтунг траку по целом ободу и механизам за самозатварање.
Оков је стандардан са цилиндричном ЕДБ бравом и три кључа.
Спојнице запунити експандирајућом ватроотпорном пеном.
У позицију улази и метални праг.
Финална обрада је бојење масном бојом-ватроотпорном, са предходним минизирањем два пута.</t>
  </si>
  <si>
    <t>УКУПНО  ПРОТИВПОЖАРНА  БРАВАРИЈА</t>
  </si>
  <si>
    <t>885,00=</t>
  </si>
  <si>
    <t>(5,79+3,76)*8*3,19+(4,17+14,68+14,63+14,60+3,98+31,65+16,05)*3,24+11,85*3,17=604,50</t>
  </si>
  <si>
    <t>8.</t>
  </si>
  <si>
    <t>9.</t>
  </si>
  <si>
    <t>10.</t>
  </si>
  <si>
    <t>10,00=</t>
  </si>
  <si>
    <t>11.</t>
  </si>
  <si>
    <t>ф 200 мм ;  Л =250  мм.;  л » 3 м</t>
  </si>
  <si>
    <t>ф 150 мм ;  Л = 250  мм.;  л » 3 м</t>
  </si>
  <si>
    <t xml:space="preserve"> ф 159 x 4,5</t>
  </si>
  <si>
    <t>С - 6        ( 6 кг праха )</t>
  </si>
  <si>
    <t xml:space="preserve">Гликол 30% </t>
  </si>
  <si>
    <t>компл</t>
  </si>
  <si>
    <t xml:space="preserve">ДН 40; По = 6,0 бар </t>
  </si>
  <si>
    <t>ДН 150</t>
  </si>
  <si>
    <t xml:space="preserve">Дистрибуциони елементи </t>
  </si>
  <si>
    <t>Клима комора типа КГХ, производ фирме СОКО Београд или еквивалентно
тип К9 , десно послуживање В =9,875 м³/х, са прикључцима према графичкој документацији,
 дим. 3.480 x 1.280 x 1.322 мм,  Г = 632 кг
која се састоји од :</t>
  </si>
  <si>
    <t xml:space="preserve">- секције са прикључком са горње стране
- филтера Г4 
- секција грејача  
В = 9.875 м³/х
Qгр = 130,26 кW, тв = 22ºЦ
тw = 90/70ºЦ, Г =5,76 м³/х, п = 18,13 кПа ( Провера на +7Ц према условима Београдских електрана
- хладњака са елиминатором капи 
В = 9.875 м³/х
Qхл = 45 кW, тв = 22ºЦ
тw = 7/12ºЦ, Г =7,74 м³/х, п = 20,99 кПа 
- Вентилаторске секције потисног - убацног ваздуха прикључак са горње стране
Виз = 9.875 м³/х,
Х = 500 Па
  Н = 5,5 кW 3~ 400 В
</t>
  </si>
  <si>
    <t>Ормани ЕМП и опрема у пољу комплет са ожичењем и повезивањем.
Електрокомандни ормар и елементи аутоматске регулације за клима комору К 9, С - 1
са техничким услугама</t>
  </si>
  <si>
    <t>Клима комора типа КГХ, производ фирме СОКО Београд или еквивалентно
тип К2 , десно послуживање В =9,875 м³/х, са прикључцима према графичкој документацији,
 дим. 3.480 x 1.280 x 1.322 мм,  Г = 632 кг
која се састоји од :</t>
  </si>
  <si>
    <t>- секције са прикључком са горње стране
- филтера Г4 
- секција грејача  
В = 2.100 м³/х
Qгр = 28,27 кW, тв = 22ºЦ
тw = 90/70ºЦ, Г =1,26 м³/х, п = 16,93 кПа Провера на +7Ц према условима Београдских електрана
- Вентилаторске секције потисног - убацног ваздуха прикључак са горње стране
Виз = 2.100 м³/х,
Х = 300 Па
  Н = 0,75 кW 3~ 400 В</t>
  </si>
  <si>
    <t>Ормани ЕМП и опрема у пољу комплет са ожичењем и повезивањем.
Електрокомандни ормар и елементи аутоматске регулације за клима комору К 2, С - 2
са техничким услугама</t>
  </si>
  <si>
    <t>Монтажа и инсталација додатне јединице за телефонску централу капацитета 4 картице са минимално 510 линија следећих макс. могућности:
Телефон: без DXDP: 640 с DXDP: 960 обични телефон (SLT): 640 дигитални системски телефон (DPT) KX-Т76xx серије: 640 остали DPT: 512 аналогни системски телефон (APT): 320 IP-PT (системски телефон): 640 DSS конзола: 64 VPS - систем за обраду гласа: 8 Линије: прикључци за линију: 640 ISDN линија: 600 аналогна линија: 640 IP-Gateway: 640 Бежицни телефони: слушалица (PS) без меморијске картице за проширење:  256 слушалица (PS) с меморијском картицом за проширење:  512 базне станице (BS): 128 комада
Прикључак за портафон: 64 PC конзола: 8 PC телефон: 128</t>
  </si>
  <si>
    <t>Испорука и уградња инсталационог кабла за хоризонтални развод STP 4x2x0.5mm/24AWG cat. 6 HF,  полаже се  у простору спуштеног плафона, парапету и делимично кроз инсталационе цеви у поду и зидовима.</t>
  </si>
  <si>
    <t>Испорука и уградња инсталационог мултимодног фибер оптичког кабла за вертикални развод са 12 влакана 12x50/125µm HF, незапаљив без халогена, са заштитом од глодара за унутрашњу и спољашну уградњу, полаже се у простору спуштеног плафона, парапету и кроз инсталационе цеви или одговарајуће типу Draka U-DQ(ZN)BH 12G50.</t>
  </si>
  <si>
    <t>Испорука, уградња и повезивање (сплајсовање) оптичких конектора типа SC (pigtail) са мултимодним влакном  50/125µm дужине 2m, квалитета UPC, у разводним орманима BD, FD-00.01, FD-00.02, FD-00.03, FD-01.01, FD-02.01, у сваком од ормана на сваком крају 6 влакана (2-LAN, 2-CCTV, 2-резерва) сплајсована и преостала влакна заштитити од оштећења као резерву.</t>
  </si>
  <si>
    <t>Испорука и уградња касете за сплајсовање са држачем за 12 сплајсованих протектора у разводним орманима BD, FD-00.01, FD-00.02, FD-00.03, FD-01.01, FD-02.01 монтираних тако да не сметају редовном одржавању.</t>
  </si>
  <si>
    <t>Испорука преспојних оптичких каблова са два мултимодна влакна 50/125µm (duplex patch cord), тип конектора SC-SC,  квалитета UPC, фабрички направљен и тестиран, дужине l=3m.</t>
  </si>
  <si>
    <t xml:space="preserve">Постоље клима коморе је одговарајуће носивости, направљено од профила од поцинкованог лима.  Подесиве ноге са гуменим амортизерима су саставни део постоља, и омогућавају довољну висину постоља, а тиме и правилан одвод кондензата, као и демонтажу сифона и цеви за одвод кондензата ради чишћења и дезинфекције.
Напомена: Измењивачи су бирани са резервом од 30% у капацитету а вентилатори са 20% резерве у напору.
Комора се испоручује са фреквентним регулатором и комплетном аутоматиком и придајућим орманом за аутономан рад система.
</t>
  </si>
  <si>
    <t>Флексибилни  округли канали комплет са спојним, заптивним материјалом, фазонским комадима и материјалом за качење и вешање.</t>
  </si>
  <si>
    <t xml:space="preserve">Алуминијумске  решетке за убацивање и извлачење ваздуха са два реда покретних лопатица и регулаторм протока, производ фирме ИМП, или.сл. тип АР-17/Ф, следећих величина  </t>
  </si>
  <si>
    <t xml:space="preserve">Алуминијумске заштитне решетке, производ фирме ИМП, или.сл. тип АЗР-4, следећих величина  </t>
  </si>
  <si>
    <t>Лимени канали од поцинкованог лима за вођење ваздуха дебљине према ДИН-у 1946 комплет са прирубницама, штуцнама до решетки, заптивним материјалом, вешаљкама, држачима и завртњима, спајање лимова вршити двоструко повијеним шавом</t>
  </si>
  <si>
    <t xml:space="preserve">Пригушивачи звука, производ фирме "ИМП" или сл. 
тип ДЗ , д =100 мм, с = 100 мм </t>
  </si>
  <si>
    <t>Противпожарне решетке према ЈУС У.Ј1.174 и ЈУС ИСО 834, ватроотпорности 120 мин, са експандирајућом траком,  производ фирме “ВИС” компанy или еквивалентно. тип: ПОР, следећих димензија:</t>
  </si>
  <si>
    <t>Израда противпожарне облоге, материјалима који обезбеђују отпорност на пожар у трајању од 90 минута. За примењене материјале потребно је обезбедити одговарајуће сертификате од овлашћених институција, а све то испитано према СРПС ЕН 1366-1, како је назначено на цртежима техничке документације.</t>
  </si>
  <si>
    <t>Механичко чишћење – темељно отпрашивање канала употребом "Цларке" технологије, која се састоји од компресосрске јединице са ротационом дизнама, које високом протиском ваздуха и ротацијом отклања  - одваја све нечистоће и наслаге на зидовима канала.  Ротационе дизне прати профилисана четка  која на свом завршетку има усисну лулу која је повезана на свом завршетку са флеx - цревом до петоколног усисивача ( тајфун ) велике снаге који све отпадне нечистоће сакупља у централну јединицу.</t>
  </si>
  <si>
    <t>Након механичког чишћења – темељног отпрашивања канала врши се дезинфекција канала  употребом дезифицијенса СР – 66 произвођача ХЕНКЕЛ – ЕЦОЛАБ који се наноси помоћу уређаја високог притиска паре, температуре до 160оЦ. Тим поступком се врши потпуна дезинфекција канала
Л = 450 м.</t>
  </si>
  <si>
    <t>Изолација канала изолацијом ИСОПИПЕ, дебљине 13 мм, (халоген фрее)  канала, комплет са лепком и тракама.  
Изолују се канал за свеж ваздух и канал од коморе до пригушивача звука у машинској сали и канали око вентилатора за извлачење ваздуха до пригушивача звука на III спрату.</t>
  </si>
  <si>
    <t>РАСХЛАДНИ АГРЕГАТ - ТОПЛОТНА ПОДСТАНИЦА</t>
  </si>
  <si>
    <t>Систем С-2 , Л -1</t>
  </si>
  <si>
    <t>Систем С-1 , Л -2</t>
  </si>
  <si>
    <t xml:space="preserve">ПОР 490 x 350 x димензија - дебљина врата </t>
  </si>
  <si>
    <t>ф125 мм</t>
  </si>
  <si>
    <t>ф150 мм</t>
  </si>
  <si>
    <t>ф200 мм</t>
  </si>
  <si>
    <t>ф 200</t>
  </si>
  <si>
    <t>тип: ИЛТ/4-250 ,  
В = 1.500 м³/х, 
Хм = 450  Па, 
Н = 930 W,3~ 400В,  И = 1,77 А  
са фреквентним регулатором</t>
  </si>
  <si>
    <t>тип: ИЛТ/4-250 ,  
В = 1.200 м³/х, 
Хм = 500  Па, 
Н = 930 W,3~ 400В,  И = 1,77 А  
са фреквентним регулатором</t>
  </si>
  <si>
    <t>тип: ИЛТ/4-250 ,  
В = 2.000 м³/х, 
Хм = 300  Па, 
Н = 930 W, 3~ 400В,  И = 1,77 А  
са фреквентним регулатором</t>
  </si>
  <si>
    <t>Систем С-1 , Л -1</t>
  </si>
  <si>
    <t xml:space="preserve">КД-4 , вел.3  </t>
  </si>
  <si>
    <t xml:space="preserve">КД-4 , вел.4  </t>
  </si>
  <si>
    <t xml:space="preserve">КД-4 , вел.5  </t>
  </si>
  <si>
    <t xml:space="preserve">КД-4А , вел.2  </t>
  </si>
  <si>
    <t xml:space="preserve">КД-4Б , вел.1  </t>
  </si>
  <si>
    <t xml:space="preserve">КД-4Б , вел.2  </t>
  </si>
  <si>
    <t>просторија 2.70</t>
  </si>
  <si>
    <t xml:space="preserve"> Р.Б.</t>
  </si>
  <si>
    <t>Врста радова</t>
  </si>
  <si>
    <t>просторије 3,0, 3.1, 3.3, 3.4, 3.5, 3.6, 3.7, 3.8, 3.9, 3.11  3.12, 3.13, 3.14, 3.15, 3.17, 3.21, 3.22, 3.23, 3.24, 3.25, 3.26, 3.27, 3.31, 3.32, 3.33, 3.34, 3.35, 3.36, 3.37, 3.38, 3.39, 3.40, 3.41, 3.44,.3.46, 3.48, 3.49, 3.50, 3.51, 3.52, 3.54, 3.55, 3.56, 3.57, 3.58, 3.60, 3.61, 3.62, 3.63, 3.64</t>
  </si>
  <si>
    <t>59,00=</t>
  </si>
  <si>
    <t>пос 2                                   димензија 90/220+40 цм</t>
  </si>
  <si>
    <t>Набавка и уградња једнокрилних дрвених фиксних прозора.
Прозор је од дрвених профила, чамовина прве класе. Кутије су димензије 50/80мм
Застакљен  је  термопан нискоемисионим стаклом  дебљине д =4+12+4 мм.
Прозор је димензије 120/70 цм . 
Дрво пребојити основном бојом за дрво и лакирати емајл лаком два пута.</t>
  </si>
  <si>
    <t>пос 3                                   димензија 120/70 цм</t>
  </si>
  <si>
    <t>24,00=</t>
  </si>
  <si>
    <t>Разупирање ровова у свему према важећим прописима за ову врсту радова</t>
  </si>
  <si>
    <t>Ископ земље са одбацивањем на мин. 1м од ивице рова и планирање дна канала у пројектованом паду</t>
  </si>
  <si>
    <t>Набавка и уградња песка испод и изнад водоводних и канализационих цеви у слоју од 5+10цм</t>
  </si>
  <si>
    <t>У цену је урачунато:</t>
  </si>
  <si>
    <t>Ископ ровова и шахтова у земљишту III категорије за полагање водоводних и канализационих цеви и израду шахтова</t>
  </si>
  <si>
    <t>Бетонски радови</t>
  </si>
  <si>
    <t>Канализација</t>
  </si>
  <si>
    <t>ДН100</t>
  </si>
  <si>
    <t>ДН300/100</t>
  </si>
  <si>
    <t>лаки</t>
  </si>
  <si>
    <t>Ø160мм</t>
  </si>
  <si>
    <t>Ø125мм</t>
  </si>
  <si>
    <t>Ø110мм</t>
  </si>
  <si>
    <t>Набавка и уградња сливника типа "ГАЈГЕР"</t>
  </si>
  <si>
    <t>а) са испустом</t>
  </si>
  <si>
    <t>б) без испуста</t>
  </si>
  <si>
    <t xml:space="preserve">Набавка и уградња пропусних вентила са и без испуста </t>
  </si>
  <si>
    <t>Набавка и уградња зидних противпожарних хидраната ПХ Ø52мм, који се састоји од месинганог угаоног вентила, црева од тревире дужине 15м и одговарајуће млазнице који се монтирају у метални хидрански орман димензија 50x50x15цм.</t>
  </si>
  <si>
    <t>Обрачун по ком.</t>
  </si>
  <si>
    <t>Обрачун по м1 цеви.</t>
  </si>
  <si>
    <t>Обрачун по м'</t>
  </si>
  <si>
    <t>Набавка и монтажа полипропиленских водоводних цеви, заједно са фитингом, материјалом за спајање тип Аqуатхерм или еквивалентно. Завршену водоводну мрежу испитати на притисак и сачинити записник. Цеви које пролазе кроз негрејани простор термоизоловати.</t>
  </si>
  <si>
    <t>унутрашњег пречника Ø20мм (3/4")</t>
  </si>
  <si>
    <t>унутрашњег пречника Ø25мм (1")</t>
  </si>
  <si>
    <t>Демонтажа постојећих хидрантских вертикала у свим степенишним просторима бочним и средишњем према ауто-путу, набавка и уградња поцинкованих водоводних цеви и фазонских комада за хидранску мрежу, са термичком и атестираном противпожарном изолацијом.</t>
  </si>
  <si>
    <t>унутрашњег пречника Ø50мм (2")</t>
  </si>
  <si>
    <t>унутрашњег пречника Ø65мм (2 1/2")</t>
  </si>
  <si>
    <t>Набавка и монтажа хидрантске мреже.
Хидрантску мрежу извести од водоводних поцинкованих цеви, заједно са фитингом, материјалом за спајање, фирнисом и кудељом. Штемовања за уградњу и пролаз цеви извршити пажљиво, шут изнети и одвести на градску депони</t>
  </si>
  <si>
    <t>ознаке у доказницама представљене у аксиометријској шеми хидрантске мреже</t>
  </si>
  <si>
    <t>Термо и звучна изолација цеви. 
Цеви обложити кружним изолационим облогама од минералне вуне а саставе залепити једнострано лепљивим алуминијумским тракама. Облагање цевовода се врши у радним просторијама и негрејаним просторијама. У цену улазе и чишћен</t>
  </si>
  <si>
    <t>Укупно Земљани радови</t>
  </si>
  <si>
    <t>Укупно Бетонски радови</t>
  </si>
  <si>
    <t>Укупно Водоводни радови</t>
  </si>
  <si>
    <t xml:space="preserve">        Укупно</t>
  </si>
  <si>
    <t>Укупно Канализацони радови</t>
  </si>
  <si>
    <t>Бетонирање ревизионих канализационих силаза округлог пресека унутрашњих димензија Ø1000мм са дебљином зидова 15цм набијеним бетоном МБ150. При врху шахтова свести конуснона отвор Ø600мм ради уградње поклопца. Унутрашње површине омалтерисати цементним</t>
  </si>
  <si>
    <t>Обрачун по м' готовог шахта</t>
  </si>
  <si>
    <t>м'</t>
  </si>
  <si>
    <t>Одвоз преостале земље камионима на даљини од 5км</t>
  </si>
  <si>
    <t>Затрпавање ровова ископаном земљом у слојевима од по 30цм са набијањем до потребне збијености</t>
  </si>
  <si>
    <t>Обрачун по м3</t>
  </si>
  <si>
    <t>Земљани радови</t>
  </si>
  <si>
    <t>Водовод</t>
  </si>
  <si>
    <t>Ø80мм, облога 40мм</t>
  </si>
  <si>
    <t>- Моторни заштитни прекидач са биметалом 4-6,3A, i помоћним контактима</t>
  </si>
  <si>
    <t>- Моторни заштитни прекидач са биметалом 7-10A, i помоћним контактима</t>
  </si>
  <si>
    <t>- аутоматски трополни прекидач 10A,  7кА</t>
  </si>
  <si>
    <t>- једнополна гребенаста склопка 1-2, 10A, 400V</t>
  </si>
  <si>
    <t>A.8</t>
  </si>
  <si>
    <t>Испорука и уградња у постојеће ормане топле и хладне воде следеће опреме:</t>
  </si>
  <si>
    <t>- контакторских склопки и</t>
  </si>
  <si>
    <t>биметалних релеа</t>
  </si>
  <si>
    <t>контакторске склопке и биметална релеа заменити са одговарајучим умести оштећених.</t>
  </si>
  <si>
    <t>A.9</t>
  </si>
  <si>
    <t xml:space="preserve">Испорука и монтажа у постојећи орман топле воде 1 ком. помоћног релеа и светиљке са црвеном сијалицом                                              </t>
  </si>
  <si>
    <t>A.10</t>
  </si>
  <si>
    <t>инсталацију изједначавања потенцијала и то:</t>
  </si>
  <si>
    <t>канализације, термотехничких инстала, телефонске центарле, рек ормана.)</t>
  </si>
  <si>
    <t>Испитивање постојеће инсталације заштите од атмосферског пражњења, мерење отпора темељног уземљивача, непрекидности и издавање атеста.</t>
  </si>
  <si>
    <t>Уколико атест покаже да постојећа инсталација прихватног и одводног вода не задовољава прописе, поправак исте и довођење у исправно стање са побијањем поцинкованих сонди на одводним водовима (најмање по две на одводном воду) и довођење инсталације у функционално стање за могућност постављања шипке са уређајем за рано стартовање.</t>
  </si>
  <si>
    <t>Све комплет повезано и пуштено у функцију.</t>
  </si>
  <si>
    <t xml:space="preserve">  - штапни елемент АФЦ1003МР укупне дужине        5,5м,</t>
  </si>
  <si>
    <t>Све комплет пуштено у функцију.</t>
  </si>
  <si>
    <t>уграђеном бакарном шином за изједначавање потенцијала. Орман</t>
  </si>
  <si>
    <t>Верификација изведене инсталације за заштиту од атсмоферског пражњења са шипком за рано стартовање, издавање одговарајућих атеста, израда пројекта изведеног стања у три примерка и прибављање сагласности од надлежне службе.</t>
  </si>
  <si>
    <t>Испорука кабла NHXHX-Ј 1 x 16 мм2 и полагање по носачима каблова за везу цеви грејања, водовода и канализације, клима канала са премошћивањима, узмељење ПНК регала, уземљење подних инсталационих канала и кутија  и уземљење опреме телекомуникационих и сигналних инсталација  са сабирницом за изједначење потенцијала. Ставка обухвата и израду бакарних обујмица са оловним подметачима за челичне цеви, шрафове са зупчастим подлошкама и папучице на местима спајања и премоста.</t>
  </si>
  <si>
    <t xml:space="preserve">Трасирање и ископ рова у земљишту III категорије са </t>
  </si>
  <si>
    <t xml:space="preserve">Fe/Zn 25x4мм у земљани ров. Комплет са израдом </t>
  </si>
  <si>
    <t>Испорука материјала и израда инсталације прихватног  вода поцинкованом траком Fe/Zn 20 x 3 мм, која се полаже по крову на одговарајућим носачима према врсти крова на сваких 1 м , комплет са израдом свих потребних веза.</t>
  </si>
  <si>
    <t>Испорука материјала и израда инсталације одводног вода поцинкованом траком Fe/Zn 20 x 3 мм, која се полаже кроз бетонске стубове објекта , комплет са израдом свих потребних веза и испоруком и постављањем мерно раставних спојница у кутији у зиду на h = 1,7 м од коте терена.</t>
  </si>
  <si>
    <t>Испорука материјала и израда инсталације извода са траке Fe/Zn 25 x 4 мм, положене у земљаном рову до мерно раставне спојнице на фасади кроз механичку заштиту комплет са израдом свих потребних веза. Просечна дужина по изводу износи 3 м.</t>
  </si>
  <si>
    <t>Испорука материјала и постављање мерно раставне спојнице на h = 1,7 м од коте терена.У једном од мерних спојева уградити бројач удара грома.</t>
  </si>
  <si>
    <t>повезаних на темељ објекта траком Fe/Zn 25 x 4 мм, комплет са</t>
  </si>
  <si>
    <t>подстанице, просотријама чилера, склоништа, и хидроцила  траком Fe/Zn</t>
  </si>
  <si>
    <t>висини од h = 1 м од пода. Просечна дужина 30 м.</t>
  </si>
  <si>
    <t xml:space="preserve"> - NHXHX-Ј 1 x 50 мм2 (од ШИП-а до ГРО)</t>
  </si>
  <si>
    <t xml:space="preserve"> -  NHXHX-Ј 1 x 35 мм2 (од ШИП-а до ГРО)</t>
  </si>
  <si>
    <t xml:space="preserve"> -  NHXHX-Ј 1 x 25 мм2 (од ШИП-а до ГРО)</t>
  </si>
  <si>
    <t xml:space="preserve"> -  NHXHX-Ј 1 x 16 мм2 (од ШИП-а до ГРО)</t>
  </si>
  <si>
    <t xml:space="preserve"> -  NHXHX-Ј 1 x 16 мм2 (од шИП-а до ТТ орман; водовода,</t>
  </si>
  <si>
    <t xml:space="preserve">Повезивање металних канала опреме вентилације и перфорираних кабловских носача проводником P/F-HF 1x16мм2. 
Обрачун и плаћање по комаду, комплет са спојним прибором и повезивањем </t>
  </si>
  <si>
    <t>Испорука материјала и израда инсталације повезивања новоформираног ШИП ормана у простору електро собе са постојећим ГШИП орманом у објекту проводником NHXHX-Ј 1 x 70 мм2, комплет са израдом везе на оба краја и постављањем ШИП ормана са бакарном шином 20 x 4 мм у простору електро собе. Просечна дужина 75 м.</t>
  </si>
  <si>
    <t>УКУПНО 6</t>
  </si>
  <si>
    <t>7. ИСПИТИВАЊЕ</t>
  </si>
  <si>
    <t>УКУПНО 7</t>
  </si>
  <si>
    <t>примерка и предаја Инвеститору.</t>
  </si>
  <si>
    <t xml:space="preserve">193  Правилника   о  тех.  нормативима   за громобрнаске </t>
  </si>
  <si>
    <t xml:space="preserve">инсталације  са  верификацијом  и  издавањем  свих атеста, </t>
  </si>
  <si>
    <t>протокола   мерења  и   израдом  пратеће документације потребне</t>
  </si>
  <si>
    <t>Израда пројекта изведеног стања електроенергетских инсталација у три</t>
  </si>
  <si>
    <t>Испитивање громобранске инсталације у свему према члану 192 и</t>
  </si>
  <si>
    <t>за технички пријем објекта.</t>
  </si>
  <si>
    <t>7.  ИСПИТИВАЊЕ И ИЗДАВАЊЕ АТЕСТА</t>
  </si>
  <si>
    <t>ЗБИРНА РЕКАПИТУЛАЦИЈА ЕЛ.ЕНЕРГЕТСКИХ ИНСТАЛАЦИЈА</t>
  </si>
  <si>
    <t>6. ИНСТАЛАЦИЈА УЗЕМЉЕЊА</t>
  </si>
  <si>
    <t>УКУПНО А. ЕЛ.ЕНЕРГЕТСКЕ ИНСТАЛАЦИЈЕ</t>
  </si>
  <si>
    <t xml:space="preserve">  - тип АФБ0009СЕ, Δт 60 μс, “ФРАНКЛИН                 ФРАНЦЕ” или сл.</t>
  </si>
  <si>
    <t xml:space="preserve">побијањем сонде  л= 3м, 2.5 " у земљу.Комплет са  </t>
  </si>
  <si>
    <t>који се заливају битуменом.</t>
  </si>
  <si>
    <t xml:space="preserve">запрекама у слободном терену за полагање траке  </t>
  </si>
  <si>
    <t xml:space="preserve">за уземљење, затрпавање рова и одвоз материјала. </t>
  </si>
  <si>
    <t>Укупно за рад, материјал и транспорт</t>
  </si>
  <si>
    <t>Испорука матераијала и постављање разводног ормана са</t>
  </si>
  <si>
    <t>се монтира у сутерену  објекта уз енергетски орман и на сваком</t>
  </si>
  <si>
    <t>Испорука матераијала и полагање каблова  за</t>
  </si>
  <si>
    <t xml:space="preserve">ископом рупа за побијање сонди и израдом свих  </t>
  </si>
  <si>
    <t xml:space="preserve">потребних веза и постављањем укрсних комада </t>
  </si>
  <si>
    <t xml:space="preserve">громобранских одвода полагањем  траке  </t>
  </si>
  <si>
    <t>свих потребних веза и постављањем укрсних комада</t>
  </si>
  <si>
    <t>Ров димензија 0,6м x0,8м</t>
  </si>
  <si>
    <t>Испорука и монтажа ОГ инсталационог материјала производње "Металка" Мајур и то:</t>
  </si>
  <si>
    <t xml:space="preserve">Испорука и монтажа тастера за искључење у случају хитности разводног ормана  климатизације и вентилације са натписом "искључење у случају хитности" </t>
  </si>
  <si>
    <t>Испорука и монтажа подног инсталационог канала произвођача "ОБО БЕТЕРМАН" и то:</t>
  </si>
  <si>
    <t xml:space="preserve">Повезивање термичке опреме сиситема климатизације и вентилације са инстлационим кабловима и пуштање у исправан рад. </t>
  </si>
  <si>
    <t xml:space="preserve"> обичног прекидача у техничким собама 10/16А 400V,IP 55 </t>
  </si>
  <si>
    <t xml:space="preserve">ОГ силуминска монофазна  утичница  16 А;  400 V </t>
  </si>
  <si>
    <t xml:space="preserve">ОГ силуминска трофазна утичница 10 / 16 А; 400 V </t>
  </si>
  <si>
    <t>типски елемент подна прикључна кутија за 24 елемента, која се посавља  код радног стола,  комплет са припадајућим елементима за формирање прикључне кутије, подна разводна кутија, носач поклопца, носач прикључних елемената, поклопцем са делом за уградњу завршне обраде пода и прорезом за пролаз каблова, комплет са постављењем  прикључница према детаљу и то 6 комада  шуко II утичница (три беле, три црвене), 4 утичнице амерички стандард и 8 RJ 45 утичница.</t>
  </si>
  <si>
    <t>типски елемент подна прикључна кутија за 18 елемента, која се посавља  код радног стола,  комплет са припадајућим елементима за формирање прикључне кутије, подна разводна кутија, носач поклопца, носач прикључних елемената, поклопцем са делом за уградњу завршне обраде пода и прорезом за пролаз каблова, комплет са постављењем  прикључница према детаљу и то 6 комада  шуко II утичница (три беле, три црвене),  и 6 RJ 45 утичница.</t>
  </si>
  <si>
    <t>Демонтажа постојеће галантерије прекидача и утикача у простoрима који се адаптирају и предавање записнички инвеститору или одвожење на депонију до 40 км.</t>
  </si>
  <si>
    <t>УКУПНО 5</t>
  </si>
  <si>
    <t>5. ИНСТАЛАЦИОНИ ПРИБОР</t>
  </si>
  <si>
    <t>4.СВЕТИЉКЕ</t>
  </si>
  <si>
    <t>УКУПНО 3</t>
  </si>
  <si>
    <t>УКУПНО 4</t>
  </si>
  <si>
    <t>6. ИНСТАЛАЦИЈА УЗЕМЉЕЊА И ЗАШТИТЕ ОД АТМОСФРСКОГ ПРАЖЊЕЊА</t>
  </si>
  <si>
    <t>- Адаптиван парапетни систем базе парапета 65 x 150 мм.</t>
  </si>
  <si>
    <t>- ДЛП прибор за унутрасњи угао за ВДИ структурмо калблирање,</t>
  </si>
  <si>
    <t xml:space="preserve">- ДЛП прибор за " Л " елемент за ВДИ структурмо калблирање, </t>
  </si>
  <si>
    <t xml:space="preserve">  са ИЕЦ 529 стандардом.Легранд реф број 10433. Ознака </t>
  </si>
  <si>
    <t>- Спојник базе парапета, реф број 10691, ком. 1</t>
  </si>
  <si>
    <t>- Крајња капа 65X 150, реф број 10706, ком. 2</t>
  </si>
  <si>
    <t>- ДЛП Л  елемент  90° за парапет  65 x 150, реф број 10790, ком. 1</t>
  </si>
  <si>
    <t xml:space="preserve">  реф број 10780, ком. 2</t>
  </si>
  <si>
    <t xml:space="preserve">  реф број 10781, ком. 2</t>
  </si>
  <si>
    <t xml:space="preserve">  реф број 10782, ком. 2</t>
  </si>
  <si>
    <t xml:space="preserve">- Флексибилан поклопац базе парапета. Поставља се дуж целог </t>
  </si>
  <si>
    <t>- Спојник поклопца парапета, реф број 10801, ком.1</t>
  </si>
  <si>
    <t xml:space="preserve">  произвођача на елементу. Изолациони отпор већи од 5МΩ, ком. 1</t>
  </si>
  <si>
    <t xml:space="preserve">  просечне дужине 1м. Легранд реф број 10521, ком. 1</t>
  </si>
  <si>
    <t>- Носећа преграда просечне дужине 1м, реф број 10473, ком. 1</t>
  </si>
  <si>
    <t xml:space="preserve">  парапета укључујући унутрашње и спољашње углове. Ширине 65мм.</t>
  </si>
  <si>
    <t>- Унутрашњи угао флексибилан 85-95 степени, реф број 10607, ком. 1</t>
  </si>
  <si>
    <t>- Спољашњи угао флексибилан 60-120 степени, реф број 10636, ком. 1</t>
  </si>
  <si>
    <t>- ДЛП прибор за спољашњи угао за ВДИ структурмо калблирање,</t>
  </si>
  <si>
    <t>48,68+200,47+45,36+44,12+43,48+43,47+44,19+43,77+44,04+44,04+20,42+20,42+20,42+20,42+20,88+10,31+14,72+14,73+14,73+14,72+18,41+51,39+14,72*11+127,27+21,90+14,68+14,68+23,08+15,58+15,58+14,41+14,70+20,65+15,58+15,58+14,26+14,68+20,65+15,58+15,58=1399,55</t>
  </si>
  <si>
    <t>просторије 2.1, 2.2, 2.8, 2.9, 2.10, 2.14, 2.15, 2.16, 2.17, 2.18, 2.19, 2.20, 2.21, 2.24, 2.25, 2.26, 2.27, 2.28, 2.29, 2.30, 2.36, 2.38, 2.39, 2.40, 2.41, 2.42, 2.43, 2.65</t>
  </si>
  <si>
    <t>16,81+16,81+17,60+17,34+8,91+24,12+30,32+63,45+127,09+63,84+63,62+63,45+65,24+17,85+9,14+18,81+8,36+17,29+9,03+37,07+10,00+5,95+7,91+14,11+14,11+14,11+14,11+14,37+41,32=832,14</t>
  </si>
  <si>
    <t>просторије  2.17, 2.36, 2.58,  2.61, 2.63, 2.65, 2.73</t>
  </si>
  <si>
    <t>Испорука апарата за гашење сувим прахом, ознаке С-9 који су усаглашени са стандардом СРПС З.Ц2.035 ("Службени лист СФРЈ" број 68/80)</t>
  </si>
  <si>
    <t xml:space="preserve"> Испорука апарата за гашење угљендиоксидом, ознаке ЦО2-5 који су усаглашени са стандардом СРПС З.Ц2.040 ("Службени лист СФРЈ" број 68/80</t>
  </si>
  <si>
    <t xml:space="preserve">Обрачун по м2.  </t>
  </si>
  <si>
    <t>УКУПНО ДЕМОНТАЖЕ И РУШЕЊА</t>
  </si>
  <si>
    <t>II</t>
  </si>
  <si>
    <t>ЗЕМЉАНИ  РАДОВИ</t>
  </si>
  <si>
    <t>УКУПНО  ЗЕМЉАНИ  РАДОВИ</t>
  </si>
  <si>
    <t>III</t>
  </si>
  <si>
    <t>БЕТОНСКИ  РАДОВИ</t>
  </si>
  <si>
    <t>5,00=</t>
  </si>
  <si>
    <t>Чишћење и прање фасаде од бетона и фасадне опеке водом под притиском. 
Очистити све флеке, патину, прашину, соли и слично. 
По потреби додати и хемијска средства, која не оштећују фасаду</t>
  </si>
  <si>
    <t>6420,00=</t>
  </si>
  <si>
    <t>Бојење малтерисане и бетонске фасаде акрилном бојом. 
Пре бојења површине фасаде прећи шмирглом и опајати. 
Први премаз разредити са 10%  разређивача и као подлогу нанети четком. 
Након сушења нанети други и трећи премаз, са размаком за сушење од најмање 10-12 сати. 
Малтерисане површине морају бити потпуно суве пре бојења. 
Пре почетка бојења у сарадњи са надзором урадити пробне узорке</t>
  </si>
  <si>
    <t xml:space="preserve">Набавка и постављање текстилнe подне облоге, итисона, на судијским подијумима. 
На припремљену и суву подлогу залепити итисон одговарајућим лепком. 
Врста и боја текстилног пода по избору инвеститора. Поред зидова поставити профилисану храстову соклу по узору на постојећу. </t>
  </si>
  <si>
    <t xml:space="preserve">Израда и постављање монтажних степеника, дужине 245 цм, од тераца са профилом, по пројекту и према постојећим степеницима. </t>
  </si>
  <si>
    <t>Набавка и разастирање шљунка у слоју дебљине 10 цм, испод тротоара. 
Тампонски слој шљунка насути у слојевима, набити и фино испланирати са толеранцијом по висини +/- 1 цм.</t>
  </si>
  <si>
    <t>Планирање земље за израду нових тротоара. 
Све површине грубо и фино испланирати са тачношћу од +/-2 цм. 
У цену улазе и попуњавање и набијање, односно скидање земље и извоз на градилишну депонију.</t>
  </si>
  <si>
    <t xml:space="preserve">Израда спуштеног плафона са челичном потконструкцијом у истом нивоу и облагање гипс картонским плочама ГКБ 12,5 мм.
Потконструкцију поставити у истом нивоу од носивих и монтажних поцинкованих профила ЦД 60x27 мм причвршћених висилицама за таваницу и обложити гипс картонским плочама, по пројекту и упутству произвођача. 
Саставе обрадити глет масом и бандаж тракама по упутству пројектанта. </t>
  </si>
  <si>
    <t>Израда вертикалне денивелације висине до 500 мм спуштеног плафона, са израдом додатне челичне потконструкције и облагањц гипс картонским плочама дебљине 12,5 мм. 
Потконструкцију израдити од носивих профила ЦД 60x27 мм и монтажних поцинкованих профила ЦД 60x27 мм причвршћених нониус елементима и директним држачима за носиви плафон и обложити гипс картонским плочама, по пројекту и упутству произвођача. 
Саставе обрадити глет масом и бандаж тракама по упутству произвођача.</t>
  </si>
  <si>
    <t>Испорука и монтажа инсталационог материјала производње "АVЕ" или сл.комплет са инсталационим дознама,носачима, маскама и пратећим прибором у боји по захтеву Инвеститора.Степен заштите IP20.</t>
  </si>
  <si>
    <t xml:space="preserve">Уградна светиљка за гипсане и модуларне плафоне 600x600, израђена од бело бојеног челичног лима дебљине 0.6мм, са опалним дифузором од ПММА који  је УВ стабилизован,  структура и дебљина дифузора  обезбедјују униформну и високу дистрибуцију  светла и алуминијумским оквиром дифузора, тип  </t>
  </si>
  <si>
    <t>ТИП1.2</t>
  </si>
  <si>
    <t>ТИП2</t>
  </si>
  <si>
    <t>ТИП3</t>
  </si>
  <si>
    <t>ТИП4.1</t>
  </si>
  <si>
    <t>ТИП4.2</t>
  </si>
  <si>
    <t>ТИП6</t>
  </si>
  <si>
    <t>ТИП7</t>
  </si>
  <si>
    <t>ТИП8.1</t>
  </si>
  <si>
    <t>ТИП8.2</t>
  </si>
  <si>
    <t>ТИП8.3</t>
  </si>
  <si>
    <t>Демонтажа постојећег дизел ел. Агрегата и предавање записнички инвеститору на даље коришћење, комплет са припадајућом опремом, резервоаром горива, батеријама, или одвожење на депонију удаљености до 40 км.</t>
  </si>
  <si>
    <t>Испорука и постављање на место постојећег демонтираног дизел ел. Агрегата новог дизел ел. Агрегата, контејнерскок типа, комплет са кућиштем са пригушивачем буке до 40 dB, батеријама за аутоматски старт и пуњачем, орманом аутоматике на кућишту дизела  и АТС уређајем за уградњу у главни разводни орман, орманом сопствене потрошње унутар кућишта дизела, резервоаром за дневну потрошњу у постољу дизела,  са свим потребним везама и управљачким уређајима ПЛЦ-ом, снаге 150 кW; 170 КVА сличног типу Powerpack IV.187 К.</t>
  </si>
  <si>
    <t>Демонтажа постојећих  главних и споредних разводних ормана са комплетном опремом  и записнички  предавање инвеститору на даље коришћење, или одвожење на депонију удаљености до 40 км.</t>
  </si>
  <si>
    <t>Позција обухвата испоруку и монтажу  одговарајуће светиљке, комплет са одговарајућим изворима светлости и прибором за постављање и вешање и одговарајућим изворима светла у бело жутој боји температуре извора до 4500 оК..</t>
  </si>
  <si>
    <t>Надградна светиљка са кућиштем и транспарентним дифузором израђеним од бризганог, УВ стабилисаног, В2 самогасивог, безхалогеног  поликарбоната, полиуретанским водонепропусним заптивачем и параболичним, сјајним одсијачем, тип  ТИТАН 214(Бернг)  2 x Т16 14W/840, Г5,  ИП65 , 230В. Светиљка се испоручује у комплету са електронским прибором класе А2, прибором за монтажу и изворима светла од 14W/840.</t>
  </si>
  <si>
    <t>ком.</t>
  </si>
  <si>
    <t>ТИП1.1</t>
  </si>
  <si>
    <t>Надзидни орман  у заштити IP 55 дим. Орјентационих димензија 600 x 800 x 210 мм , тачне димензије ће дати испоручилац опреме на основу уграђене опреме.</t>
  </si>
  <si>
    <t>Постојећи орман  у заштити IP 55 дим. .</t>
  </si>
  <si>
    <t>РО - 1/1.2М</t>
  </si>
  <si>
    <t>РО - 1/1.2А</t>
  </si>
  <si>
    <t>РО - 1/2М</t>
  </si>
  <si>
    <t>РО - 1/2А</t>
  </si>
  <si>
    <t>РО - 2/1М</t>
  </si>
  <si>
    <t>РО - 2/1А</t>
  </si>
  <si>
    <t>РО - 2/2М</t>
  </si>
  <si>
    <t>РО - 2/2А</t>
  </si>
  <si>
    <t>РО - ДУ</t>
  </si>
  <si>
    <t>управљачка јединица сиситема грејања олука - сливника</t>
  </si>
  <si>
    <t>контакторска склопка са шпулном 230 V;  радним контактима 20А.</t>
  </si>
  <si>
    <t>Гребенасти прекидач  (1-0),50VВ,10А.</t>
  </si>
  <si>
    <t>комп.</t>
  </si>
  <si>
    <t>трополни гребенати прекидач 63 А</t>
  </si>
  <si>
    <t>Надзидни орман  у заштити IP 55 дим. Орјентационих димензија 800 x 1000 x 210 мм , тачне димензије ће дати испоручилац опреме на основу уграђене опреме.</t>
  </si>
  <si>
    <t>контакторска склопка са шпулном 230 V;  радним контактима 10А.</t>
  </si>
  <si>
    <t>Гребенасти прекидач  (1-0-2),500V,10А.</t>
  </si>
  <si>
    <t>Одводник пренапона класе Б</t>
  </si>
  <si>
    <t>Надзидни орман  у заштити IP 55 дим. Орјентационих димензија 600 x 1000 x 210 мм , тачне димензије ће дати испоручилац опреме на основу уграђене опреме.</t>
  </si>
  <si>
    <t>Трополни аутоматски осигурач-прекидач 230V, "Б"/20А,10кА</t>
  </si>
  <si>
    <t>контакторска склопка са шпулном 24 V;  радним контактима 10А.</t>
  </si>
  <si>
    <t>трафо 230 / 24 V, 60 VА.</t>
  </si>
  <si>
    <t>Надзидни орман  у заштити IP 55 дим. Орјентационих димензија 800 x 800 x 210 мм , тачне димензије ће дати испоручилац опреме на основу уграђене опреме.</t>
  </si>
  <si>
    <t>РО - П/1.2А</t>
  </si>
  <si>
    <t>РО - П/2М</t>
  </si>
  <si>
    <t>РО - П/2А</t>
  </si>
  <si>
    <t>РО - 1/1.1М</t>
  </si>
  <si>
    <t>РО - 1/1.1А</t>
  </si>
  <si>
    <t>повезивање на постојеће осигураче постојећи струјни кругови након интервенције у разводном орману</t>
  </si>
  <si>
    <t>Испорука и уградња у постојећи разводни орман израђеног од два пута декапираног лима дебљине 2 мм, обојеног основном заштитном бојом и бојом по избору Инвеститора, опремљн са вратима, типском бравом и следећом уграђеном опоремом  и то :</t>
  </si>
  <si>
    <t>Регулациони вентил производ фирме "Херз" или сл.прирубнички, са косим седиштем, прикључком за диференцијалним манометром са могућношћу регулације протока и напора, славином за испуст, комплет са контраприрубница и прирубничким сетом за монтажу, следећих димензија:</t>
  </si>
  <si>
    <t>ВЕНТИЛАЦИОНИ СИСТЕМ</t>
  </si>
  <si>
    <t xml:space="preserve"> ф 21,3 x 2,0 (ф 1/2") </t>
  </si>
  <si>
    <t xml:space="preserve"> ф 26,9 x 2,3 (3/4")  </t>
  </si>
  <si>
    <t xml:space="preserve"> ф 33,7 x 2,6 (1")  </t>
  </si>
  <si>
    <t xml:space="preserve"> ф 42,4 x 2,6 (5/4")  </t>
  </si>
  <si>
    <t xml:space="preserve"> ф 48,3 x 2,6 (6/4")  </t>
  </si>
  <si>
    <t xml:space="preserve"> ф 57   x 2,9 (2")  </t>
  </si>
  <si>
    <t xml:space="preserve"> ф 76,1 x 2,9 </t>
  </si>
  <si>
    <t xml:space="preserve"> ф 88,9 x 3,2 </t>
  </si>
  <si>
    <t xml:space="preserve"> ф 108 x 3,6</t>
  </si>
  <si>
    <t xml:space="preserve"> ф 16 x 1,8 ( ДН 15 )</t>
  </si>
  <si>
    <t xml:space="preserve"> ф 20 x 1,9 ( ДН 20 )</t>
  </si>
  <si>
    <t xml:space="preserve"> ф 25 x 2,3 ( ДН 25 )</t>
  </si>
  <si>
    <t xml:space="preserve"> ф 32 x 7,6 ( ДН 32 )</t>
  </si>
  <si>
    <t xml:space="preserve">ФWЦ  6 ДФВ
           м3/х  Qсен    Q тот   Лит/х    Дп
мин       720   2.260    2.980    
мед      894   2.570    3.380   500     5
маx    1.062  2.930    3.610    
</t>
  </si>
  <si>
    <t xml:space="preserve">ФWЦ  7
           м3/х  Qсен    Q тот   Лит/х    Дп
мин       840    3.570    3.210    
мед    1.038    3.880   3.560  500     5
маx     1.236    3.110  3.790    </t>
  </si>
  <si>
    <t xml:space="preserve">ФWЦ  7
           м3/х  Qсен    Q тот   Лит/х    Дп
мин        840   2.700    3.400    
мед     1.038  2.970    3.670   600     7
маx     1.236  3.240    4.090    </t>
  </si>
  <si>
    <t xml:space="preserve">ФWЦ  7
           м3/х  Qсен    Q тот   Лит/х    Дп
мин        840   2.760    3.550    
мед     1.038   3.140    3.840  700      9
маx     1.236   1.360    4.220  </t>
  </si>
  <si>
    <t xml:space="preserve">           м3/х  Qсен    Q тот   Лит/х    Дп
мин       888   2.870    3.570    
мед    1.200   3.380    4.130   700     8
маx    1.518   3.780    4.600    </t>
  </si>
  <si>
    <t xml:space="preserve">           м3/х  Qсен    Q тот   Лит/х    Дп
мин      318    1.150    1.870    
мед     486    1.650    2.280    350     9
маx     660    1.890    2.480         </t>
  </si>
  <si>
    <t xml:space="preserve">           м3/х  Qсен    Q тот   Лит/х    Дп
мин       420    1.490   2.260    
мед      648     2.090  2.700    450     14
маx      876     2.470  3.140   </t>
  </si>
  <si>
    <t xml:space="preserve">           м3/х  Qсен    Q тот   Лит/х    Дп
мин       420    1.840   2.440    
мед      648    2.210   2.860    500    17
маx      876    2.640   3.350    </t>
  </si>
  <si>
    <t xml:space="preserve">           м3/х  Qсен    Q тот   Лит/х    Дп
мин        340   1.200    1.470    
мед       391   1.300    1.560   200   8,3
маx       442   1.450    1.620    </t>
  </si>
  <si>
    <t xml:space="preserve">           м3/х  Qсен    Q тот   Лит/х    Дп
мин        340    1.250   1.580    
мед       391   1.350   1.680    250   12,3
маx       442   1.510   1.750    </t>
  </si>
  <si>
    <t xml:space="preserve">           м3/х  Qсен    Q тот   Лит/х    Дп
мин        374   1.340    1.580    
мед       425   1.490    1.670   250   7,0
маx       476   1.630    1.770    </t>
  </si>
  <si>
    <t xml:space="preserve">           м3/х  Qсен    Q тот   Лит/х    Дп
мин        374   1.410    1.790    
мед       425   1.570    1.920   350   13,7
маx       476   1.720    2.050    </t>
  </si>
  <si>
    <t xml:space="preserve">           м3/х  Qсен    Q тот   Лит/х    Дп
мин        442   1.690    1.950    
мед       544   1.920    2.100   300   8,8
маx       629   2,110    2.200    </t>
  </si>
  <si>
    <t xml:space="preserve">           м3/х  Qсен    Q тот   Лит/х    Дп
мин        442   1.730    2.080    
мед       544   1.970    2.230   350   11,8
маx       629   2,170    2.350    </t>
  </si>
  <si>
    <t xml:space="preserve">           м3/х  Qсен    Q тот   Лит/х    Дп
мин        663   2.200    2.270    
мед       765   2.400    2.400   300   4,6
маx       866   2.510    2.510    </t>
  </si>
  <si>
    <t xml:space="preserve">           м3/х  Qсен    Q тот   Лит/х    Дп
мин        663   2.310    2.680    
мед       765   2.510    2.870   400   8,1
маx       866   2.720    3.000    </t>
  </si>
  <si>
    <t xml:space="preserve">           м3/х  Qсен    Q тот   Лит/х    Дп
мин        663   2.350    2.810    
мед       765   2.550    3.020   450   10,1
маx       866   2.780    3.160    </t>
  </si>
  <si>
    <t xml:space="preserve">           м3/х  Qсен    Q тот   Лит/х    Дп
мин        782   2.570    2.700    
мед       883   2.780    2.820   350   5,5
маx       782   3.000    3.000    </t>
  </si>
  <si>
    <t>Електронски контролер - термостат , производ фирме "ДАИКИН", или сл.за уградњу на зид,  
могућност бирања :
температуре ваздуха и брзине вентилатора. 
У комплету са сетом за монтажу на зид.</t>
  </si>
  <si>
    <t>Ценом је обухваћен  материјал, рад и транспорт.</t>
  </si>
  <si>
    <t>17,60+17,60+3,69+3,84+3,69+3,80+6,58+7,64+7,64+3,71+3,71+3,83+6,63+3,73+1,74+1,74+3,73+6,54+3,81+3,88+6,54+3,88+1,62+3,72+6,54+3,71+3,84+1,25+2,18+1,44+2,88+2,81+2,84+2,89+2,80+1,36+2,21+1,14+1,10+1,23+0,81+1,32+1,00+1,13+1,40+41,32+2,55+1,01+1,07+1,07+1,06=224,85</t>
  </si>
  <si>
    <t>6,02+23,85+23,80+23,80+27,71=105,18</t>
  </si>
  <si>
    <t>просторије 3.0, 3.1, 3.4, 3.8, 3.11, 3.14, 3.15, 3.20, 3.23, 3.26, 3.61, 3.70</t>
  </si>
  <si>
    <t>1365,00=</t>
  </si>
  <si>
    <t>плафон испод степеништа</t>
  </si>
  <si>
    <t>8,99*2,54*4=91,34</t>
  </si>
  <si>
    <t xml:space="preserve">Рабицирање плафона рабиц плетивом и арматурном мрежом. 
Мрежасту арматуру Q 131 фиксирати за плафон пијавицама, анкерима или слично и преко ње везати поцинковано рабиц плетиво. </t>
  </si>
  <si>
    <t xml:space="preserve">Малтерисање плафона продужним малтером преко рабиц плетива. 
Рабиц плетиво испрскати два пута цементним млеком. Затим нанети слој густог малтера да обухвати рабиц плетиво. Грунт справити са просејаним песком „јединицом“ и нанети на плафон. 
Други слој справити са ситним чистим песком, "дунавац" и нанети преко првог слоја. 
Пердашити уз квашење и глачање малим пердашкама. </t>
  </si>
  <si>
    <t>монтажне АБ прозорске надстрешнице</t>
  </si>
  <si>
    <t>1433,00=</t>
  </si>
  <si>
    <t>бетонски зидови степеништа</t>
  </si>
  <si>
    <t>766,22=</t>
  </si>
  <si>
    <t>бетонски парапети улазних степеништа</t>
  </si>
  <si>
    <t>148,00=</t>
  </si>
  <si>
    <t>682,58=</t>
  </si>
  <si>
    <r>
      <t xml:space="preserve">Набавка материјала и санирање оштећених бетонских површина
Извршити  чишћење и прање свих бетонских површина (посебно обрачунато).  
Са овако припремљених површина обити оштећене делове бетона и испескирати арматуру.
За везу старог и новог бетона  и заштиту арматуре нанети премаз на епоксидној основи </t>
    </r>
    <r>
      <rPr>
        <b/>
        <i/>
        <sz val="11"/>
        <rFont val="Times New Roman"/>
        <family val="1"/>
      </rPr>
      <t>Adingpокs-N</t>
    </r>
    <r>
      <rPr>
        <sz val="11"/>
        <rFont val="Times New Roman"/>
        <family val="1"/>
      </rPr>
      <t xml:space="preserve"> </t>
    </r>
    <r>
      <rPr>
        <b/>
        <i/>
        <sz val="11"/>
        <rFont val="Times New Roman"/>
        <family val="1"/>
      </rPr>
      <t>ADING</t>
    </r>
    <r>
      <rPr>
        <sz val="11"/>
        <rFont val="Times New Roman"/>
        <family val="1"/>
      </rPr>
      <t xml:space="preserve"> или одговарајуће.  
На овако припремљену подлогу нанети репаратурни малтер на бази епоксидне смоле  </t>
    </r>
    <r>
      <rPr>
        <b/>
        <i/>
        <sz val="11"/>
        <rFont val="Times New Roman"/>
        <family val="1"/>
      </rPr>
      <t>Reparatur malter- F1  ADING</t>
    </r>
    <r>
      <rPr>
        <sz val="11"/>
        <rFont val="Times New Roman"/>
        <family val="1"/>
      </rPr>
      <t xml:space="preserve">, или одговарајуће, у свему према упуству произвођача. 
Наношење малтера извршити  у слојевима потребним да се оствари минимални заштитни слој бетона, који је прописан правилником за услове умерено агресивне средине. </t>
    </r>
  </si>
  <si>
    <t>2347,22*10%</t>
  </si>
  <si>
    <t>5790,00=</t>
  </si>
  <si>
    <t>4520,00=</t>
  </si>
  <si>
    <t>фасада 1</t>
  </si>
  <si>
    <t>фасада 2</t>
  </si>
  <si>
    <t>фасада 3</t>
  </si>
  <si>
    <t>фасада 6</t>
  </si>
  <si>
    <t>фасада 4</t>
  </si>
  <si>
    <t>фасада 5</t>
  </si>
  <si>
    <t>140,55=</t>
  </si>
  <si>
    <t>262,38=</t>
  </si>
  <si>
    <t>419,01=</t>
  </si>
  <si>
    <t>273,45=</t>
  </si>
  <si>
    <t>301,09=</t>
  </si>
  <si>
    <t>ТЕСАРСКИ  РАДОВИ</t>
  </si>
  <si>
    <t>УКУПНО  ТЕСАРСКИ  РАДОВИ</t>
  </si>
  <si>
    <t>Израда новог судијског подијума  висине 15 цм. Подијум израдити са подконструкцијом од фосни греда јелове грађе, димензија 5x12,5 цм. 
Патос подијума извести од фалцованих дасака на перо и жљеб, дебљине 2,4 цм. 
Чело подијума такође опшити.</t>
  </si>
  <si>
    <t>просторије  2.67, 2.68, 2.69, 2.71, 2.77</t>
  </si>
  <si>
    <t>3,84+3,61+5,19+5,38+4,50=</t>
  </si>
  <si>
    <t>пожарна степеништа</t>
  </si>
  <si>
    <t>просторије 07, 08</t>
  </si>
  <si>
    <t>22,27+22,27=44,54</t>
  </si>
  <si>
    <t xml:space="preserve">Набавка материјала и облагање чела и газишта степеништа  подном противклизном Р10 гранитном керамиком, димензија по избору инвеститора. 
Облагање извести лепком за спољашње услове, плочицама I класе, по избору инвеститора.  
По потреби ивице плочица ручно добрусити. 
На ивицама газишта поставити алуминијумске противклизне лајсне што улази у цену. 
Обложене површине морају бити равне. 
Постављене плочице фуговати и очистити. </t>
  </si>
  <si>
    <t>Израда преградног противпожарног зида дебљина плоче 200 мм, једнострука метална потконструкција обложена обострано двоструким гипс картонским плочама GKB 12,5 мм. Гипскартон мора задовољити противпожарне карактеристике тражене по правилнику СРПС-а
Преградни неносив зид израдити од поцинкованих профила CW 75 и UW, поставити камену вуну дебљине 75 мм и обложити двоструким гипс картонским плочама, по пројекту и упутству произвођача. 
Пре постављања  на подове и плафоне UW профиле обложити самолепљивом акустичном траком.
Саставе обрадити глет масом и бандаж тракама по упутству произвођача.
Израда слепог штока за врата или друге отворе  површине до 2,50 м2 отвора  не обрачунава се посебно, али се зато не одбија површина тих отвора. 
Код врата или отвора већих од 2,50 м2 одбијају се површине отвора, али се и посебно обрачунава израда слепог штока.
Постављање довратника врата и облагање шпалетни гипс картонским плочама посебно се обрачунава.</t>
  </si>
  <si>
    <t>44,21*1,30+57,43=</t>
  </si>
  <si>
    <t>Беронирање тротоара од набијеног бетона, испред улаза и око предње фасаде објекта, дебљине д = 10 цм, бетоном МБ 20. 
Тротоар радити са дилатационим спојницама.
Горњу површину тротоара и спојнице обрадити по упутству пројектанта и бетон неговати.</t>
  </si>
  <si>
    <t>3а</t>
  </si>
  <si>
    <t>у подужном малтеру размере 1:2:6 са израдом серклажа</t>
  </si>
  <si>
    <t>серклажа. У висини надвратних греда на висини 242</t>
  </si>
  <si>
    <t>је МБ20 а арматура серклажа 2Ø8, узенгије Ø6/25</t>
  </si>
  <si>
    <t xml:space="preserve">Превез радити на пола опеке, а везу </t>
  </si>
  <si>
    <t>са осталим зидовима на правилан начин.</t>
  </si>
  <si>
    <t>По завршеном зидању спојнице очистити. У цену</t>
  </si>
  <si>
    <t>улазна степеништа из Устаничке улице</t>
  </si>
  <si>
    <t>бочно  степеништа</t>
  </si>
  <si>
    <t>1,90*20=38,00</t>
  </si>
  <si>
    <t>4,49*21*2+4,70*11=240,28</t>
  </si>
  <si>
    <t>54,00=</t>
  </si>
  <si>
    <t xml:space="preserve">пос  g                                димензија 1024 *110цм                 </t>
  </si>
  <si>
    <t>УКУПНО  АЛУМИНИЈУМСКА  СТОЛАРИЈА</t>
  </si>
  <si>
    <t>пос  а                                     димензија 1188/110 цм</t>
  </si>
  <si>
    <t>пос  а1                                     димензија 1736/110 цм</t>
  </si>
  <si>
    <t>пос  б                                    димензија 3121/110 цм</t>
  </si>
  <si>
    <t>пос  ц                                    димензија 1458 цм</t>
  </si>
  <si>
    <t>Израда и монтажа степенишног рукохвата од челичних профила  ∅ 50 мм. 
Носаче ∅ 30 мм, анкеровати за зид. 
Све спојеве са зидом заптити трајно еластичним гитом и покрити розетном.
Завршна обрада бојом за метал у два слоја преко антикорозивне заштите  са свим претходним предрадњама, у тону по избору инвеститора. 
Израда у свему према шеми и детаљима произвођача.</t>
  </si>
  <si>
    <t>ø13.5mm</t>
  </si>
  <si>
    <t>ø16mm</t>
  </si>
  <si>
    <t>ø36mm</t>
  </si>
  <si>
    <t>Адаптиван парапетни систем базе парапета 65x150мм који је разделном преградом подељен на два дела, један за водове јаке струје а други за водове слабе струје, на коме се уграђују одговарајуће прикључнице. Парапетни систем се поставља по зиду, вертикално од простора спуштеног плафона до пода, и хоризонтално на 5цм од пода или по поду или на h = 0,65 од пода по парапетном зиду, у свему према цртежима датим у графичком делу документације, еквивалентно типу ДЛП производ Легранд, и то:</t>
  </si>
  <si>
    <t xml:space="preserve">  просечне дужине 1м . ИК40-IP07. ПВЦ. Самогасив. У сагласности </t>
  </si>
  <si>
    <t>"- оквир ; сјајно беле боје; за</t>
  </si>
  <si>
    <t xml:space="preserve">  Кат. Бр. 80251 и дозном Кат. Бр. 80141, ком. 1</t>
  </si>
  <si>
    <t xml:space="preserve">  каблова омогућава уградњу у плитке парапете 50мм. </t>
  </si>
  <si>
    <t xml:space="preserve">  за модуларну серију 8 модула, реф број 10958, ком. 1</t>
  </si>
  <si>
    <t>Црвена за  агрегатсконапајање,. реф број 77211, ком. 1</t>
  </si>
  <si>
    <t>Црвена за  агрегатсконапајање,. реф број 77211, ком. 2</t>
  </si>
  <si>
    <t xml:space="preserve">  Бела. реф број 77211, ком. 2</t>
  </si>
  <si>
    <t xml:space="preserve">  Бела. реф број 77211, ком. 1</t>
  </si>
  <si>
    <t xml:space="preserve">  за модуларну серију 3 модула, реф број 10952, ком. 1</t>
  </si>
  <si>
    <t xml:space="preserve">  1 модул, реф број 78630, ком. 3</t>
  </si>
  <si>
    <t>Енергетска прикључница за уградњу у постојећи парапетни разводу, састављена од следећих елемената:</t>
  </si>
  <si>
    <t>Енергетска прикључница за уградњу у парапетном разводу, састављена од следећих елемената:</t>
  </si>
  <si>
    <t>Енергетска прикључница за уградњу у зид на висини 0,3м од пода, састављена од следећих елемената:</t>
  </si>
  <si>
    <t xml:space="preserve">  уградњу у зид; 2 модула; Кат. Бр. 78802 са носачем </t>
  </si>
  <si>
    <t>Прикључница структурне рачунарско-телефонске мреже за уградњу у парапетном разводу, састављена од следећих елемената:</t>
  </si>
  <si>
    <t>- Носач механизама за флексибилан поклопац ширине 65 мм</t>
  </si>
  <si>
    <t xml:space="preserve">  без алата. Двостуки колорни код 568 Аи Б. Вишестрани улаз </t>
  </si>
  <si>
    <t>Енергетска прикључница 2П+Е 16А,220V, модуларног типа.</t>
  </si>
  <si>
    <t xml:space="preserve">Рачунарска прикључница RJ45 SFTP cat6 . Брза уградња </t>
  </si>
  <si>
    <t>Уградна фиксна светиљка за акцентно осветљење, кућиште светиљке израђено од ливеног алуминијума, завршно заштићена епоксиполиестер прахом ситноструктурне текстуре, полимеризовним на 180°Ц. Тип ЦЕНТ ЛЕД(Буцк) 1xЛСЛ/840, 1100лм. Светиљка се испоручује са напојним модулом и лед изворима светла.</t>
  </si>
  <si>
    <t>Демонтажа постојећих расветних тела, комплет са извором светла и прибором за причвршћивање и ношење, развезивање са инсталације и предавање записнички инвеститору, или одвожење на депонију по налогу Инвеститора до 40 км удаљености.</t>
  </si>
  <si>
    <t>Надградна светиљка са кућиштем и транспарентним дифузором израђеним од бризганог, УВ стабилисаног, В2 самогасивог, безхалогеног  поликарбоната, полиуретанским водонепропусним заптивачем и параболичним, сјајним одсијачем, тип  ТИТАН 228(Бернг)  2 x Т16 28W/840, Г5,  IP65 , 230V. Светиљка се испоручује у комплету са електронским прибором класе А2, прибором за монтажу и изворима светла од 28W/840.</t>
  </si>
  <si>
    <t>Наградна светиљка са кућиштем од екструдираног алуминијумског профила, са опалним дифузором који  је УВ стабилизован,  структура и дебљина дифузора  обезбедјују униформну и високу дистрибуцију  светла и рефлектором израђеним од МироСилвер алуминијума чистоће 99,99%; ефикасност оптичког прибора (Доwнwард Лигхт Оутпут Ратио) 80%, тип ПРИМА М ДО 135  (Буцк)  1xТ16  35W/840, Г5, 230V, 50Hz, IP40. Светиљка поседује електронским предспојним приборо класе А2; испоручује се са прибором за монтажу и  флуо изворима светла 35W/840.</t>
  </si>
  <si>
    <t>Уградна светиљка предвиђена за монтажу у монолитне спуштене плафоне  и спуштене плафоне модула 600x600 са видљивим носачима, са сјајним, алуминијумским, двоструко параболичним, ДаркЛигхт растером израђеним од МироСилвер алуминијума чистоће 99,99%, ограничење бљештања сагласно ЕН 12464 (УГР &lt; 19), ограничење Дарк лимита 65° ≤1000  (цд/м²)  сагласно са ЕН 12464, оптичка ефикасност светиљке (Доwнwард Лигхт Оутпут Ратио) 85%,  израђено од челичног лима дебљине 0,6мм повећане тврдоће; завршна обрада: бела, висок рефлективна боја, тип АРЦО ДЛ 414  (Буцк) 4 x Т16   14W/840, Г5,  IP20, 230V. Светиљка поседује електронски предспојни прибор класе А2, испоручује се као пролазно шемирана, са клемом за брзо повезивање напојних проводника без демонтаже оптичког прибора са заштитном полиетиленском фолијом (самолепљивом), прибором за монтажу и изворима светла од 14W/840.</t>
  </si>
  <si>
    <t xml:space="preserve"> АРЦО ДО 214  (Буцк)  2xТ16 14W/840, Г5, IP40, 230V. Светиљка се испоручује у комплету са електронским прибором класе А2, прибором за монтажу и изворима светла од 14W/840.</t>
  </si>
  <si>
    <t>Уградна светиљка за гипсане и модуларне плафоне 600x600, израђена од бело бојеног челичног лима дебљине 0.6мм, са опалним дифузором од ПММА који  је УВ стабилизован,  структура и дебљина дифузора  обезбедјују униформну и високу дистрибуцију  светла и алуминијумским оквиром дифузора, тип  АРЦО ДО 414  (Буцк)  4xТ16 14W/840, Г5, IP40, 230V. Светиљка се испоручује у комплету са електронским прибором класе А2, прибором за монтажу и изворима светла од 14W/840.</t>
  </si>
  <si>
    <t>Висећа светиљка за директно осветљење израђена од екструдираног алуминијума; са микропризматичним дифузором који обезбеђује заштиту од бљештања и уједначено дифузно светло.Тип  СЦАЛА ЦДП (Буцк) 2xТ16   21W/840, Г5, IP20, 230V. Светиљка се испоручује у комплету са електронским прибором класе А2, прибором за монтажу, комплет са овесним прибором који омогућава милиметарско подешавање висине светиљке и изворима светла од 21W/840.</t>
  </si>
  <si>
    <t>Уградна светиљка са кућиштем од екструдираног алуминијумског профила са опалним дифузором од поликарбоната који  је УВ стабилизован,  структура и дебљина дифузора  обезбедјују униформну и високу дистрибуцију  светла, тип СЛИМ ЛИНЕ ДО 139 (Буцк)  1xТ16  39W/840, Г5, IP42, 230V. Светиљка се испоручује у комплету са електронским прибором класе А2, прибором за монтажу и извором светла 39W/840.</t>
  </si>
  <si>
    <t>Уградна светиљка са кућиштем од екструдираног алуминијумског профила са опалним дифузором од поликарбоната који  је УВ стабилизован,  структура и дебљина дифузора  обезбедјују униформну и високу дистрибуцију  светла, тип СЛИМ ЛИНЕ ДО 135 (Буцк)  1xТ16  35W/840, Г5, IP42, 230V. Светиљка се испоручује у комплету са електронским прибором класе А2, прибором за монтажу и извором светла 35W/840.</t>
  </si>
  <si>
    <t>Уградна светиљка са кућиштем од екструдираног алуминијумског профила са опалним дифузором од поликарбоната који  је УВ стабилизован,  структура и дебљина дифузора  обезбедјују униформну и високу дистрибуцију  светла, тип СЛИМ ЛИНЕ ИП54 149 (Буцк)  1xТ16  49W/840, Г5, IP54, 230V. Светиљка се испоручује у комплету са електронским прибором класе А2, прибором за монтажу и извором светла 49W/840.</t>
  </si>
  <si>
    <t xml:space="preserve">Противпаник светиљка са локалном аку батеријом за аутономни рад 3h са једном цеви 8W,претварачем и NiCd батеријом .Кућиште светиљке је од од пластике а дифузор од транспарентног самогасивог поликарбоната.На површини светиљке поставити пиктограме са симболима који означавају правац кретања према излазима у случају опасносту или текст излаз. </t>
  </si>
  <si>
    <t xml:space="preserve">Обичан прекидач </t>
  </si>
  <si>
    <t xml:space="preserve">Наизменични прекидач </t>
  </si>
  <si>
    <t>Обичан прекидач - црвене боје (агрегатско напајање)</t>
  </si>
  <si>
    <t>Наизменични прекидач  - црвене боје (агрегатско напајање)</t>
  </si>
  <si>
    <t>Унакрсни прекидач  - црвене боје (агрегатско напајање)</t>
  </si>
  <si>
    <t xml:space="preserve">Комплет дозна, носач и маска по избору Инвеститора за 1М </t>
  </si>
  <si>
    <t xml:space="preserve">Комплет дозна, носач и маска по избору Инвеститора за 2М </t>
  </si>
  <si>
    <t xml:space="preserve">Комплет дозна, носач и маска по избору Инвеститора за 3М </t>
  </si>
  <si>
    <t>"КИП" прекидач са сигналном сијалицом 16 А</t>
  </si>
  <si>
    <t>Испорука материјала и израда инсталације напојног вода од</t>
  </si>
  <si>
    <t>разводног блока трафо станице до главног  мерно разводног</t>
  </si>
  <si>
    <t>ормана у ТС, каблом типа PPOO  комплет са израдом свих</t>
  </si>
  <si>
    <t>потребних веза, одговарајућих папучица са отвором за шаф</t>
  </si>
  <si>
    <t>М8 за кабловске завршетке  и инсталационим материјалом.</t>
  </si>
  <si>
    <t>Кабл се поставља делимично по одговорајућим обујмицама</t>
  </si>
  <si>
    <t>сличним типу ОББО БЕТЕРМАН постављеним по плафону</t>
  </si>
  <si>
    <t>и зиду, на пролазу кроз зидове, плоче међуспратне</t>
  </si>
  <si>
    <t>контрукције и конструктивне бетонске зидове зиду у ПВЦ</t>
  </si>
  <si>
    <t>цеви, и делимично по одговарајућим ПНК регалима у у</t>
  </si>
  <si>
    <t>делу спуштеног плафона у објекту  и то :</t>
  </si>
  <si>
    <t>1. КАБЛОВИ</t>
  </si>
  <si>
    <t xml:space="preserve">Инвертерски сплит системи, за хлађење техничких просторија електро собе и собе са РЕК-овима,
током целе године на спољним температурама од
 -20оЦ до +46оЦ, производ фирме “ПАНАСОНИЦ”, Јапан,  или сл. карактеристика са еколошким фреоном 
и ЕНЕРГЕТСКОМ КЛАСОМ  А++.
Следећих карактеристика:  </t>
  </si>
  <si>
    <t xml:space="preserve">тип: КИТ-Е18-ПКЕА- Инвертер  А++
Qхл = 5,00 кW ( 0,98-6,00  ) кW,  
Н = 1,44  кW( 0,28 – 1,99 ) кW, 1~230В 
СЕЕР 6,9 ; А++
хлађење при спољној температури ( -20ºЦ ÷ +46ºЦ) 
Управљање се врши преко стандардног даљинског контролера </t>
  </si>
  <si>
    <t xml:space="preserve"> ЦУ-Е18ПКЕА- спољна јединица
Н = 1,44  кW( 0,28 – 1,99 ) кW , 1~230В
дим 695 x 875 x 320мм, Г = 46 кг
 ЦУ-Е18ПКЕА- унутрашња јединица
В = 1.074/1.158 м³/х
дим 295 x 1.075 x  255 мм, Г = 11 кг
</t>
  </si>
  <si>
    <t>ПРИПРЕМНО ЗАВРШНИ РАДОВИ</t>
  </si>
  <si>
    <t xml:space="preserve">Циркулациона пумпа производ фирме "ГРУНДФОС" или сл. гликолна
 Тип:  ТП 125-210/4 
В =   60 м³/х ; 
Хмаx = 21,5 кПа  
Н =  11.000 W , 3~ 400 В </t>
  </si>
  <si>
    <t xml:space="preserve">Електронска циркулациона пумпа са промењљивим протоком за радијаторко грејање, производ фирме ГРУНДФОС или сл.
МАГНА 3  65-120Ф
В =   17,2 м³/х ; 
Хмаx = 100 кПа  
Н =  16-769 W , 1~ 230 В 
 И = 0,18 – 3,38 А
</t>
  </si>
  <si>
    <t>Електронска циркулациона пумпа са промењљивим протоком за радијаторко грејање, производ фирме ГРУНДФОС или сл.
МАГНА 3  40-120Ф
В =   6,7 м³/х ; 
Хмаx = 100 кПа  
Н =  17-440 W , 1~ 230 В 
 И = 0,19 – 1,95 А</t>
  </si>
  <si>
    <t xml:space="preserve">Електронска циркулациона пумпа са промењљивим протоком за вентиалтор конвекторе, производ фирме ГРУНДФОС или сл.
МАГНА 3  80 - 120 Ф 
 1  ~   240В, 50Хз 
В =   30 м³/х ; 
Хмаx =   100  кПа  
Н =  32 – 1.313 W, 1~240В </t>
  </si>
  <si>
    <t>ПИП славине са капом и ланцем.</t>
  </si>
  <si>
    <t>Монтажа демонтиране арматуре у комплету са прирубницама, контраприрубницама и другим ситним материјалом.</t>
  </si>
  <si>
    <t>Расхладни агрегат по 265 кW  са посебним ваздухом хлађеним кондензатором (постављеним на крову објекта ), производ фирме  "Јорк Цонтрол" или слично
Тип: YЦWЛ0291СЕ  Р410А</t>
  </si>
  <si>
    <t xml:space="preserve">Техничке карактеристике уређаја:
Qхл = 265 кW, тгл = 7/12Ц на испаривачу
Г = 60 м3/х, п = 65 кПа
ЕЕР/ЕСЕЕР: 3.6/6,15
Qгр = 335 кW ,  тгл = 45/40 Ц,  отпадна топлота на кондензатору 
Г = 63 м3/х, п = 50 кПа
Техничке карактеристике уређаја:
Н  = 75,9 кW, 3~ 400 В
Ином = 114 А, И маx = 148 А, 
Истарт = 272/272/272/272 А
Имаx иц = 383 А, </t>
  </si>
  <si>
    <t>Гликолни суви хладњаци – Дрy цоолерс производ фирме „Гунтнер“ 
Тип: ГФХ 090.2Ц/4-Н(Д)-Ф6/2П
Капацитета Q = 341,7 кW 
Проток гликола 30%   Г = 63 м³/х са падом притиска п = 65,4 кПа
Прикључци на хладњацима су  2xДН 80+2xДН 80</t>
  </si>
  <si>
    <t xml:space="preserve">Циркулациона пумпа производ фирме "ГРУНДФОС" или слично 
 Пумпа је са електронским регулатором за одржавање константног протока.
  Тип:  ТП 125-110/4 
В =   60 м³/х ; 
Хмаx = 95 кПа  
Н =  4.000 W , 3~ 400 В </t>
  </si>
  <si>
    <t>Затворени експанзиони суд са мембраном производ фирме ЕЛБИ или сл. за гликол
  Тип: ЕРЦЕ  150
 Веx.с   =   150 лит 
 д   =  500 мм, Л  =   1.025 мм
 Пмаx = 10 бар,  прикључак  1’’
 Хст = 18 мВС,  Ппр =   1,8 бар</t>
  </si>
  <si>
    <t>Лептир вентил за пребацивање са припадајућим електромоторним погоном, комплет са контраприрубница и прирубничким сетом за монтажу, следећих димензија:</t>
  </si>
  <si>
    <t>Термометар опсега мерења 0 - 120оЦ у месинганој чаури.</t>
  </si>
  <si>
    <t xml:space="preserve">Одзрачни суд са славином за испуст ДН 15 и преливном водом Æ1/2”, одређене дужине. </t>
  </si>
  <si>
    <t xml:space="preserve">Изолација одзрачних лонаца, разделника и сабирника, вентила, и остале арматуре, изолацијом дебљине 13 мм, "Армафлеx", ( халоген фрее )  или еквивалентно у комплету са лепком и траком. 
Пре постављања изолације цеви очистити од нечистоће и рђе и два пута минизирати. </t>
  </si>
  <si>
    <t xml:space="preserve">Пластични резервоар за прихват гликола, производ фирме РОТЕX, хигхцубе – ТИТЕЦ или сл., запремине В= 200 лит, ( за прихват гликола ) </t>
  </si>
  <si>
    <t xml:space="preserve">Агрегат се испоручују са термичким заштитама мотора компресора, уређајем за старт – уп агрегата, Флоw сwитцх-ем, манометрима, уређајем за под/наднапонску заштиту, гуменим антивибрационим подлошкама, управљачком јединицом ван уређаја - цонтол ремоте боx – даљинским модулом (монтира се у машинској сали ) и свом потребној фином и грубом арматуром.   </t>
  </si>
  <si>
    <t>Површина измнејивача П = 1.335 м²
Запремина измнејивача В = 175 лит  
Четири вентилатора укупне снаге Н = 4 x 3,6 кW , Нтот = 14,16 кW , 3~ 400В, 
И ном = 7,2 А  
Димензија Дрy цоолера : 8.100 x 1.541 x 1.460 мм ( Д x Ш x В )
Тежина Г = 1.186 кг</t>
  </si>
  <si>
    <t xml:space="preserve">Израда бетонских постоља које се постављају испод ногица драy цоолера 
димензија  50 x 50 x 7 цм  Бетон МБ 30 са мрежом ф 6 на 10цм и акерима - навојни штофовима за причвршћивање цоолера у свему према упутству испоручиоца опреме.  </t>
  </si>
  <si>
    <t>Разделник - сабирник,  топле и хладне воде 7/12оЦ и 50/45оЦ, НП 6, од црних бешавних цеви по ЈУС Ц.Б5.221. димензија ф 300 мм; Л =7,7м са  бројем прикључака према графичкој документацији: 
Овом ставком је обухваћена испорука материјала и монтажа конзола од “У” и “Л” профила  конструкције за ношење разделника.</t>
  </si>
  <si>
    <t>Регулациони вентил производ фирме "Херз" или сл.навојни, са косим седиштем, прикључком за диференцијалним манометром са могућношћу регулације протока и напора, славином за испуст, , следећих димензија:</t>
  </si>
  <si>
    <t>Пролазни вентил производ фирме "Херз" или сл.навојни, са косим седиштем, прикључком за диференцијалним манометром са могућношћу регулације протока и напора, славином за испуст, , следећих димензија:</t>
  </si>
  <si>
    <t xml:space="preserve">Изолација цевне мреже која се води у простору спуштеног плафона, изолацијом дебљине 13 мм, 
"Армафлеx", ( халоген фрее ) или еквивалентно у комплету са лепком и траком. 
Пре постављања изолације цеви очистити од нечистоће и рђе и два пута минизирати. </t>
  </si>
  <si>
    <t>Инсталација  кондензне мреже од тврдих пластичних цеви за водовод комплет са фазонским елементиима и елементима за каћења и ношење.</t>
  </si>
  <si>
    <t>Уређај за омекшавање воде и третман котловске воде, 
производ фирме „Агуина“, Чешка
Тип: WМК 5600, кабинет
Капацитет 40одХ x м³, Q маx = 1,0 м³/х
Једноструки уређај , запреминско управљање, довод сирове и одвод омекшане воде ф 1’’, одвод отпада ф ½’’, потрошња таблетиране соли : цца 1,3 кг по 1 регенерацији.
Регенерација након 2,5 м³ омекшане воде .
Уз уређај се испоручују следећи елементи:
- 1 x механички предфилтер,
- 1 x аутоматски управљачки вентил ФЛЕЦК WГ 5600,
- 1 x посуда за јонску масу и 1 посуда за со у истом кабинету,
- Јонска маса за прво пуњење, Леwатит 10 литара,
- Монтажно (обилазни) блок ф 1’’.
- 2 x напојна нерђајућа црева, Л= 600 мм, ф 1’’,
- Пластична арматура за везу, НП 16 (цеви, колена, Т комади, кугласти вентили).
Дим. 635 x 320 x 665 мм, 
Напајање 1~ 220 В , 5 W
Ценом је обухваћена испорука и монтажа уређаја, пуштање у рад, и обучавање особља у трајању од 1 дана.</t>
  </si>
  <si>
    <t>Ручни апарат за гашење пожара</t>
  </si>
  <si>
    <t xml:space="preserve">Ручна крилна пумпа, производ фирме Јастребац, Ниш или сл. у комплету са усисном корпом </t>
  </si>
  <si>
    <t xml:space="preserve">Арматура и цевна мрежа за повезивање ручне крилне пумпе на цевну мрежу:
Неповратни вентил ДН 20,
лоптасти вентил ДН 20, 
водоводне цеви од цеви од  ПВЦ-а унутрашњег пречника 3/4'' усвему према шеми. </t>
  </si>
  <si>
    <t xml:space="preserve">Укупно  </t>
  </si>
  <si>
    <t>СПЛИТ СИСТЕМИ</t>
  </si>
  <si>
    <t>ЦО2 - 5   ( 5 кг гаса ЦО2)</t>
  </si>
  <si>
    <t>лит</t>
  </si>
  <si>
    <t>Вентил сигурности са опругом</t>
  </si>
  <si>
    <t xml:space="preserve">Манометар опсега мерења 0 - 6 бара са трокраком славином ф1/2" </t>
  </si>
  <si>
    <t xml:space="preserve">Електронски контролер - термостат , производ фирме "ДАИКИН", или сл.за уградњу на зид,  
могућност бирања :
температуре ваздуха и брзине вентилатора. 
У комплету са сетом за монтажу на зид. </t>
  </si>
  <si>
    <t>РО - С/1/А</t>
  </si>
  <si>
    <t>Једнополни аутоматски осигурач-прекидач 230В, "Ц"/40А,10кА</t>
  </si>
  <si>
    <t>РО - П/1.1М</t>
  </si>
  <si>
    <t>РО - П/1.1А</t>
  </si>
  <si>
    <t>РО - П/1.2М</t>
  </si>
  <si>
    <t>Израда и монтажа степенишне ограде од челичних профила. 
Вертикалне цеви ∅ 30 мм, поставити на осовинском размаку од 12 цм.  
Рукохват од цеви и доњу хоризонталу ∅ 50 мм поставити  на осовинском размаку од 75 цм од рукохвата ка бетону. 
Ограду анкеровати на 3 места по краку а у свему према шеми.
Све спојеве са бетоном заптити трајно еластичним гитом и покрити розетном.
Завршна обрада бојом за метал у два слоја преко антикорозивне заштите  са свим претходним предрадњама, у тону по избору инвеститора. 
Израда у свему према шеми и детаљима произвођача.</t>
  </si>
  <si>
    <t>Израда и монтажа степенишне ограде од челичних профила. 
Вертикалне цеви ∅ 30 мм, поставити на осовинском размаку од 12 цм.  
Рукохват од цеви и  хоризонтале ∅ 50 мм поставити  на осовинском размаку од 8,5; 20,5; 56 цм од рукохвата ка бетону. 
Ограду анкеровати на 3 места по краку а у свему према шеми.
Све спојеве са бетоном заптити трајно еластичним гитом и покрити розетном.
Завршна обрада бојом за метал у два слоја преко антикорозивне заштите  са свим претходним предрадњама, у тону по избору инвеститора. 
Израда у свему према шеми и детаљима произвођача.</t>
  </si>
  <si>
    <t>52,80=</t>
  </si>
  <si>
    <t>34,33=</t>
  </si>
  <si>
    <t>пос  ф                                    димензија 4800/110 цм</t>
  </si>
  <si>
    <t>Израда и монтажа степенишне ограде од челичних профила. 
Вертикалне цеви - стубове ∅ 30мм, анкеровати  у степениште. 
Рукохват  и и хоризонталне од цеви ∅ 50 мм  поставити  на осовинском размаку од 20, 25, 30, 22.5цм од рукохвата ка бетону.
Све спојеве са бетоном заптити трајно еластичним гитом и покрити розетном.
Завршна обрада бојом за метал у два слоја преко антикорозивне заштите  са свим претходним предрадњама, у тону по избору инвеститора. 
Израда у свему према шеми и детаљима произвођача.</t>
  </si>
  <si>
    <t>Израда и монтажа степенишне ограде од челичних профила. 
Вертикалне цеви - стубове ∅ 30мм, анкеровати  у степениште. 
Рукохват и хоризонтале од цеви ∅ 50 мм  поставити  на осовинском размаку од 20, 25, 30, 22.5цм од рукохвата ка бетону.
Све спојеве са бетоном заптити трајно еластичним гитом и покрити розетном.
Завршна обрада бојом за метал у два слоја преко антикорозивне заштите  са свим претходним предрадњама, у тону по избору инвеститора. 
Израда у свему према шеми и детаљима произвођача.</t>
  </si>
  <si>
    <t>14,58=</t>
  </si>
  <si>
    <t>пос  д                                     димензија 2665/100 цм</t>
  </si>
  <si>
    <t>26,65=</t>
  </si>
  <si>
    <t>пос  д1                                    димензија 1358 цм</t>
  </si>
  <si>
    <t>13,58=</t>
  </si>
  <si>
    <t>9,32=</t>
  </si>
  <si>
    <t>пос  ф1                                    димензија 932 цм</t>
  </si>
  <si>
    <t>НК 100/60 ,комплет</t>
  </si>
  <si>
    <t>Комплет израђене трасе.</t>
  </si>
  <si>
    <t>Израда ватроотпорних баријера при прелазку каблова из једног пожарног сектора у други комплет са прскањем каблова са атестираном противпожарном масом према детаљу испоручиоца материјала у дужини од 1 м са обе стране баријере.</t>
  </si>
  <si>
    <t>Испорука и полагање перфорираних  кабловских регала израђених од челичног лима 1,5 мм (ФЕ180 / Е90) који обезбеђују функционалност у пожару у трајању од 90 мин  .Регали се полажу изнад спуштеног плафона или на висини мин 3,0 м од готовог пода .Позицијом су обухваћени регали, конзоле, стубови, елементи за спајање, угаони елементи, Т елементи, метални типлови за причвршћивање, поклопци  и сав потребан ситни материјал са одговарајућом атестном документацијом. Регали су димензија:</t>
  </si>
  <si>
    <t xml:space="preserve">Испорука и полагање постављање ОГ одстојних обујмица (ФЕ180 / Е90) који обезбеђују функционалност у пожару у трајању од 90 мин. Обујмице  се постављају на медјусобном растојању од 30 цм до 80 цм у зависности од пречника кабла. Позицијом су обухваћени обујмице, одговарајуће према пречнику кабла који се поставља кроз њих,  пробор за причвршћивање и сав потребан ситни материјал са одговарајућом атестном документацијом. </t>
  </si>
  <si>
    <t>диа.14мм</t>
  </si>
  <si>
    <t>диа.16мм</t>
  </si>
  <si>
    <t>диа. 23мм</t>
  </si>
  <si>
    <t>диа. 29мм</t>
  </si>
  <si>
    <t>диа. 36мм</t>
  </si>
  <si>
    <t>диа. 50мм</t>
  </si>
  <si>
    <t>диа. 16мм</t>
  </si>
  <si>
    <t>диа. 18мм</t>
  </si>
  <si>
    <t>НК 400 ,комплет</t>
  </si>
  <si>
    <t>НК 300 ,комплет</t>
  </si>
  <si>
    <t>НК 200 ,комплет</t>
  </si>
  <si>
    <t>НК 100 ,комплет</t>
  </si>
  <si>
    <t>НК 50 ,комплет</t>
  </si>
  <si>
    <t>Испорука и полагање ЛСЗХ цеви у зидове,таванице и подове и то:</t>
  </si>
  <si>
    <t>повезивању на опрему термотехничке инсталације и то:</t>
  </si>
  <si>
    <t>Испорука и полагање пуних  кабловских регала израђених од челичног лима накнадно топло поцинкованог.Регали се полажу изнад спуштеног плафона по ходницима,вертикално у озиданим каналима.Позицијом су обухваћени регали,конзоле,стубови,елементи за спајање,угаони елементи,Т елементи,метални типлови за причвршћивање,поклопци на местима видног полагања. и сав потребан ситни материјал.Регали су димензија:</t>
  </si>
  <si>
    <t>Испорука и полагање металних гибљивих цеви за заштиту каблова при</t>
  </si>
  <si>
    <t>Комплет по м2 реконструисаног простора.</t>
  </si>
  <si>
    <t>Комплет, обрачун по наставку кабла.</t>
  </si>
  <si>
    <t>Демонтажа постојећих водова осветљења, утичница и термичких потрошача који су положени делимично у зидова, плафоне и спуштене плафоне и подове, комплет са  цевима, каналицама, ПНК регалима, ОГ обујмицама, припадајућим разводним кутијама, а који се неће користити у реконструкцији  и записнички  предавање инвеститору на даље коришћење, или одвожење на депонију удаљености до 40 км.</t>
  </si>
  <si>
    <t>Крпљење шлицева димензија ширине до 10 цм после постављање инстлаације осветљења, утичница у постојеће зидова, подове и парапетне зидове и довођење у првобитно стање</t>
  </si>
  <si>
    <t xml:space="preserve">КД-4Б , вел.3  </t>
  </si>
  <si>
    <t>Л=</t>
  </si>
  <si>
    <t>Зидни вентилатор конвектори са измењивачем вода ваздух (двоцевни систем), 
типа ФWТ _ _ ЦТ,  производ фирме " ДАИКИН", или сл. 
Уређај је снабдевен са:
- лако перивим филтером,
- окапницом - кондензном кадицом,
- одзрачним вентилом,
- тробрзинским вентилатором,
- додатном екстерном пумпом за одвод кондензата, 
- холендерима, запорним вентилом и регулационим   вентилом са фином регулацијом протока
капацитет при температури: 
тпр= 24/20оЦ, 50%
тхw= 7/12оЦ; тw= 50/   оЦ 
288 x 800 x 206 мм ( 02-04 ), 310 x 1065 x 224 мм ( 05-06 ), следећих величина и карактеристика:</t>
  </si>
  <si>
    <t>Лептир клапне са гуменом облогом, производ фирме "Овентроп" или сл. прирубнички, комплет са контраприрубница и прирубничким сетом за монтажу, следећих димензија:</t>
  </si>
  <si>
    <t xml:space="preserve">Изолација вентила и остале арматуре, изолацијом дебљине 13 мм, "Армафлеx", ( халоген фрее )  или еквивалентно у комплету са лепком и траком. 
Пре постављања изолације цеви очистити од нечистоће и рђе и два пута минизирати. </t>
  </si>
  <si>
    <t>Црне шавне и бешавне цеви СРПС Ц.Б5.221 и СРПСЦ.Б5.225 са предходним чишћењем и минизирањем следећих димензија:</t>
  </si>
  <si>
    <t>За спојни и заптивни материјал, хамбуршке лукове, конзоле, држаче, чврсте и клизне ослонце, чауре за пролаз цевних регистара, материјал за варење, боце за кисеоник и дисугас и остали ситан потрошни материјал  потребан за монтажу, узима се 50% од претходне ставке</t>
  </si>
  <si>
    <t xml:space="preserve">Изолација цевне мреже изолацијом  "Армафлеx" (халоген фрее ) или еквивалентно, која се води у простору спуштеног плафона, дебљине 13 мм и кондензне мреже која се води кроз под изолацијом дебљине 9мм у комплету са лепком и траком. 
Пре постављања изолације цеви топле и хладне воде очистити од нечистоће и рђе и два пута минизирати. </t>
  </si>
  <si>
    <t>Инсталација  кондензне мреже од тврдих пластичних цеви за водовод комплет са фазонским елементима и елементима за каћења и ношење.</t>
  </si>
  <si>
    <t>Кугласти вентил производ фирме "Херз" или сл. навојни,  следећих димензија:</t>
  </si>
  <si>
    <t>ц)</t>
  </si>
  <si>
    <t>Флексибилна веза  - цев од Иноxа ЕУРОТИС или сл. за повезивање вентилатор конвектора са цевном мрежом топле и хладне воде, Л ≈ 500 мм (дужину проверити на лицу места), следећих димензија : ДН 15 и ДН 20</t>
  </si>
  <si>
    <t>Флексибилна веза за повезивање кондензата вентилатор конвектора са цевном мрежом кондензата приближне дужине 0,5 м.</t>
  </si>
  <si>
    <t>Сифон са пловком за повезивање цеви кондензата са канализационом вертикалом</t>
  </si>
  <si>
    <t>Касетни вентилатор конвектори са измењивачем вода ваздух (двоцевни систем), 
типа ФWФ _ _ ДВФ са маском,  производ фирме " ДАИКИН", или сл. 
Уређај је снабдевен са:
- лако перивим филтером,
- окапницом - кондензном кадицом,
- одзрачним вентилом,
- тробрзинским вентилатором,
- стандардном пумпом за одвод кондензата, 
- маском,
- електромоторним трокраким  пролазним вентилом ОН-ОФФ, ДН 15, Квс = 1,2 и за 8 и 10 – ДН 20, Квс = 1,8 , холендерима, запорним вентилом и регулационим вентилом са фином регулацијом протока 
капацитет при температури: 
тпр= 24/20оЦ, 50%
тхw= 7/12оЦ; тw= 50/   оЦ
дим. 285 x 600 x 600 мм.</t>
  </si>
  <si>
    <t xml:space="preserve">ФWЦ 06 ДФВ са маском </t>
  </si>
  <si>
    <t>ФWЦ 07 ДФВ са маском</t>
  </si>
  <si>
    <t xml:space="preserve">ФWЦ 08 ДФВ са маском </t>
  </si>
  <si>
    <t xml:space="preserve">ФWФ 04 ДФВ са маском </t>
  </si>
  <si>
    <t xml:space="preserve">ФWФ 05 ДФВ са маском </t>
  </si>
  <si>
    <t>е)</t>
  </si>
  <si>
    <t xml:space="preserve">ФWФ 04 ДФВ </t>
  </si>
  <si>
    <t xml:space="preserve">ФWФ 05 ДФВ </t>
  </si>
  <si>
    <t xml:space="preserve">ФWЦ  6 ДФВ    
</t>
  </si>
  <si>
    <t xml:space="preserve">ФWЦ 07 ДФВ </t>
  </si>
  <si>
    <t xml:space="preserve">ФWЦ 08 ДФВ </t>
  </si>
  <si>
    <t xml:space="preserve">ФWТ02ЦТ </t>
  </si>
  <si>
    <t xml:space="preserve">ФWТ03ЦТ </t>
  </si>
  <si>
    <t xml:space="preserve">ФWТ04ЦТ </t>
  </si>
  <si>
    <t xml:space="preserve">ФWТ05ЦТ </t>
  </si>
  <si>
    <t xml:space="preserve">ФWТ06ЦТ </t>
  </si>
  <si>
    <t>БРЦ 315Д7</t>
  </si>
  <si>
    <t>СРЦ/ХПА</t>
  </si>
  <si>
    <t>а)</t>
  </si>
  <si>
    <t>б)</t>
  </si>
  <si>
    <t>д)</t>
  </si>
  <si>
    <t xml:space="preserve">  - спојнице за цев</t>
  </si>
  <si>
    <t xml:space="preserve">  - позорна таблица" Опасно по живот"</t>
  </si>
  <si>
    <t>Испорука материјала и израда инсталације уземљења вођица лифта</t>
  </si>
  <si>
    <t>просторијама (топлотне подстанице, лифта,  дизел ел. Агрегта, клима</t>
  </si>
  <si>
    <t>спрату уз ГРО и уз ормане у топлотној подстаници, дизел ел.</t>
  </si>
  <si>
    <t>агрегату и хидростаници.</t>
  </si>
  <si>
    <t xml:space="preserve">Испорука матераијала и израда уземљивача типа А  </t>
  </si>
  <si>
    <t>Просечна дужина по спусту 8 м.</t>
  </si>
  <si>
    <t xml:space="preserve">Испорука матераијала и израда уземљивача </t>
  </si>
  <si>
    <t>Просечна дужина по спусту 15 м.</t>
  </si>
  <si>
    <t>Испитивање, сервисирање и по потреби замена постојећег уређаја са раним стартом сличног типу:</t>
  </si>
  <si>
    <t xml:space="preserve">  - монтажни држач АФД 0414 ПД за металну кровну конструкцију</t>
  </si>
  <si>
    <t xml:space="preserve">  - бројач удара грома АФВ0906ЦД</t>
  </si>
  <si>
    <t>израдом свих потребних веза. Просечна дужина по изводу износи 4м</t>
  </si>
  <si>
    <t>Испорука матераијала и израда инсталације уземљења у техничким</t>
  </si>
  <si>
    <t>25 x 4 мм, која се поставља на одговарајућим држачима на зид на</t>
  </si>
  <si>
    <t>6.3 ПРЕДМЕР И ПРЕДРАЧУН – ОБРАЗАЦ СТРУКТУРЕ ЦЕНЕ, СА УПУТСТВОМ КАКО ДА СЕ ПОПУНИ
за јавну набавку радова у отвореном поступку – санација и реконструкција зграде у ул. Устаничка бр. 14 у Београду, редни број __/2015</t>
  </si>
  <si>
    <t>Испорука и уградња разводног орман израђеног од два пута декапираног лима дебљине 2 мм, обојеног основном заштитном бојом и бојом по избору Инвеститора, опремљн са вратима, типском бравом, врата ормана означена са две косе црвене црте и следећом уграђеном опремом  и то:</t>
  </si>
  <si>
    <t>Надзидни орман  у заштити IP 55 дим. Орјентационих димензија 600 x 1000 x 210 мм, тачне димензије ће дати испоручилац опреме на основу уграђене опреме.</t>
  </si>
  <si>
    <t>Електроенергетске инсталације:</t>
  </si>
  <si>
    <t>Инсталације водовода и канализације:</t>
  </si>
  <si>
    <t>Напомена: у случајевима где се наводи име и тип опреме додаје се:“или одговарајуће“, у складу са чланом 71. став 1. тачка 1) Закона</t>
  </si>
  <si>
    <r>
      <rPr>
        <b/>
        <sz val="10"/>
        <rFont val="Arial"/>
        <family val="2"/>
      </rPr>
      <t>Упутство како да се попуни Образац структуре цене</t>
    </r>
    <r>
      <rPr>
        <sz val="10"/>
        <rFont val="Arial"/>
        <family val="2"/>
      </rPr>
      <t>:
Предмер и предрачун – Образац структуре цене понуђач попуњава према следећем упутству:</t>
    </r>
  </si>
  <si>
    <t>датум:</t>
  </si>
  <si>
    <t>М.П.</t>
  </si>
  <si>
    <t xml:space="preserve">потпис овлашћеног </t>
  </si>
  <si>
    <t>лица понуђача</t>
  </si>
  <si>
    <t>____________________</t>
  </si>
  <si>
    <t>место:</t>
  </si>
  <si>
    <t>___________________</t>
  </si>
  <si>
    <t xml:space="preserve"> Цена по Ј.М. без ПДВ</t>
  </si>
  <si>
    <t>Цена по Ј.М. са ПДВ</t>
  </si>
  <si>
    <t>Свега без ПДВ</t>
  </si>
  <si>
    <t>Свега са ПДВ</t>
  </si>
  <si>
    <t>Цена укупно са пдв</t>
  </si>
  <si>
    <t xml:space="preserve"> Цена по Ј.М. са пдв</t>
  </si>
  <si>
    <t xml:space="preserve"> Цена по Ј.М. без пдв</t>
  </si>
  <si>
    <t xml:space="preserve"> Цена укупно без пдв</t>
  </si>
  <si>
    <t>Клима комора типа КГХ, производ фирме СОКО Београд или еквивалентно
тип К4-3 , десно послуживање В =8.700 м³/х, са прикључцима према графичкој документацији,
 дим. 3.380 x 1.280 x 1.218 мм, Г = 558 кг 
која се састоји од :</t>
  </si>
  <si>
    <t xml:space="preserve">- секције са прикључком са горње стране
- филтера Г4 
- секција грејача  
В = 8.700 м³/х
Qгр = 117,13 кW, тв = 22ºЦ
тw = 90/70ºЦ, Г =5,18 м³/х, п = 10,97 кПа ( Провера на +7Ц према условима Београдских електрана
- хладњака са елиминатором капи 
В = 8.700 м³/х
Qхл = 41 кW, тв = 22ºЦ
тw = 7/12ºЦ, Г =7,06 м³/х, п = 18,72 кПа 
- Вентилаторске секције потисног - убацног ваздуха прикључак са горње стране
Виз = 8.700 м³/х,
Х = 500 Па
  Н = 4,0 кW 3~ 400 В
</t>
  </si>
  <si>
    <t>Ормани ЕМП и опрема у пољу комплет са ожичењем и повезивањем.
Електрокомандни ормар и елементи аутоматске регулације за клима комору К 3-4, С - 1
са техничким услугама</t>
  </si>
  <si>
    <t xml:space="preserve">Квадратни дифузор за довод и одвод ваздуха, производ фирме ИМП, или.сл.
тип КД-4/А/С/М са прикључном кутијом, бочним прикључком и регулатором протока,
следећих величина и типова   </t>
  </si>
  <si>
    <t xml:space="preserve">Регулатори протока округли и правоугаоног пресека, производ фирме ИМП, или.сл. тип РЛ, следећих величина  </t>
  </si>
  <si>
    <t>Каналски вентилатор правоугаоног прикључка, 600x300мм, производ фирме Солер&amp;Палау, Шпанија, 
следећих типова и карактеристика:</t>
  </si>
  <si>
    <t>Противпожарне клапне према ЈУС У.Ј1.174 и ЈУС ИСО 834, ватроотпорности 120 мин, са термичким окидачем, са  прекидачем крајњег положаја, електромоторним погоном и опругом за враћање у затворен положај када нестане електрично напајање,  производ фирме “ВИС” компанy или еквивалентно. тип: ПК-Е, следећих димензија:</t>
  </si>
  <si>
    <t>Демонтажа, прање и поновна монтажа режетки за извлачење ваздуха средње дим 325 x 125.</t>
  </si>
  <si>
    <t>Клима коморе производ фирме "СОКО Инжињеринг" за обраду ваздуха за унутрашњу уградњу, следећих  типова и карактеристика :</t>
  </si>
  <si>
    <t xml:space="preserve">Кућиште клима коморе израђено је од алуминијумских профила и панела са топлотном и звучном изолацијом од полиуретана, дебљине 40 мм. Спољашње површине панела кућишта су од поцинкованог пластифицираног лима, а унутрашње површине панела кућишта су од поцинкованог лима. Кућиште се одликује добрим заптивањем и ниским нивоом преноса буке. Одржавање је једноставно због  лаког начина приступа свим уграђеним елементима. </t>
  </si>
</sst>
</file>

<file path=xl/styles.xml><?xml version="1.0" encoding="utf-8"?>
<styleSheet xmlns="http://schemas.openxmlformats.org/spreadsheetml/2006/main">
  <numFmts count="1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 #,##0_);_(* \(#,##0\);_(* &quot;-&quot;??_);_(@_)"/>
    <numFmt numFmtId="165" formatCode="m/d"/>
    <numFmt numFmtId="166" formatCode="#,##0.0"/>
    <numFmt numFmtId="167" formatCode="#,##0.00;[Red]#,##0.00"/>
    <numFmt numFmtId="168" formatCode="#,##0;[Red]#,##0"/>
    <numFmt numFmtId="169" formatCode="0.0"/>
    <numFmt numFmtId="170" formatCode="#,##0.00\ _D_i_n_."/>
  </numFmts>
  <fonts count="53">
    <font>
      <sz val="10"/>
      <name val="Arial"/>
      <family val="0"/>
    </font>
    <font>
      <sz val="11"/>
      <color indexed="8"/>
      <name val="Calibri"/>
      <family val="2"/>
    </font>
    <font>
      <b/>
      <sz val="11"/>
      <name val="Times New Roman"/>
      <family val="1"/>
    </font>
    <font>
      <sz val="11"/>
      <name val="Times New Roman"/>
      <family val="1"/>
    </font>
    <font>
      <i/>
      <sz val="11"/>
      <name val="Times New Roman"/>
      <family val="1"/>
    </font>
    <font>
      <sz val="8"/>
      <name val="Arial"/>
      <family val="0"/>
    </font>
    <font>
      <b/>
      <i/>
      <sz val="11"/>
      <name val="Times New Roman"/>
      <family val="1"/>
    </font>
    <font>
      <sz val="11"/>
      <name val="Times New Roman CE"/>
      <family val="1"/>
    </font>
    <font>
      <b/>
      <sz val="11"/>
      <color indexed="8"/>
      <name val="Times New Roman"/>
      <family val="1"/>
    </font>
    <font>
      <b/>
      <sz val="11"/>
      <color indexed="10"/>
      <name val="Times New Roman"/>
      <family val="1"/>
    </font>
    <font>
      <sz val="10"/>
      <name val="Helv"/>
      <family val="0"/>
    </font>
    <font>
      <b/>
      <sz val="14"/>
      <name val="Times New Roman"/>
      <family val="1"/>
    </font>
    <font>
      <b/>
      <sz val="12"/>
      <name val="Times New Roman"/>
      <family val="1"/>
    </font>
    <font>
      <sz val="10"/>
      <name val="Times New Roman"/>
      <family val="1"/>
    </font>
    <font>
      <b/>
      <i/>
      <sz val="10"/>
      <name val="Times New Roman"/>
      <family val="1"/>
    </font>
    <font>
      <i/>
      <sz val="10"/>
      <name val="Times New Roman"/>
      <family val="1"/>
    </font>
    <font>
      <sz val="11"/>
      <name val="Times New Roman YU"/>
      <family val="0"/>
    </font>
    <font>
      <b/>
      <sz val="10"/>
      <name val="Times New Roman"/>
      <family val="1"/>
    </font>
    <font>
      <sz val="10"/>
      <color indexed="8"/>
      <name val="Times New Roman"/>
      <family val="1"/>
    </font>
    <font>
      <sz val="12"/>
      <name val="Times New Roman"/>
      <family val="1"/>
    </font>
    <font>
      <b/>
      <sz val="10"/>
      <color indexed="8"/>
      <name val="Times New Roman"/>
      <family val="1"/>
    </font>
    <font>
      <sz val="10"/>
      <name val="HelveticaPlain"/>
      <family val="0"/>
    </font>
    <font>
      <sz val="11"/>
      <color indexed="10"/>
      <name val="Times New Roman"/>
      <family val="1"/>
    </font>
    <font>
      <u val="single"/>
      <sz val="11"/>
      <name val="Times New Roman"/>
      <family val="1"/>
    </font>
    <font>
      <b/>
      <sz val="12"/>
      <name val="Arial"/>
      <family val="2"/>
    </font>
    <font>
      <sz val="12"/>
      <name val="Arial"/>
      <family val="2"/>
    </font>
    <font>
      <b/>
      <sz val="11"/>
      <color indexed="8"/>
      <name val="Calibri"/>
      <family val="2"/>
    </font>
    <font>
      <b/>
      <sz val="14"/>
      <color indexed="10"/>
      <name val="Times New Roman"/>
      <family val="1"/>
    </font>
    <font>
      <sz val="8"/>
      <name val="Times New Roman"/>
      <family val="1"/>
    </font>
    <font>
      <sz val="11"/>
      <name val="Arial"/>
      <family val="2"/>
    </font>
    <font>
      <b/>
      <sz val="11"/>
      <name val="Times New Roman YU"/>
      <family val="1"/>
    </font>
    <font>
      <b/>
      <i/>
      <u val="single"/>
      <sz val="11"/>
      <name val="Times New Roman"/>
      <family val="1"/>
    </font>
    <font>
      <sz val="11"/>
      <color indexed="10"/>
      <name val="Arial"/>
      <family val="2"/>
    </font>
    <font>
      <sz val="11"/>
      <color indexed="8"/>
      <name val="Times New Roman"/>
      <family val="1"/>
    </font>
    <font>
      <sz val="11"/>
      <color indexed="9"/>
      <name val="Times New Roman YU"/>
      <family val="1"/>
    </font>
    <font>
      <sz val="11"/>
      <color indexed="9"/>
      <name val="Times New Roman"/>
      <family val="1"/>
    </font>
    <font>
      <b/>
      <sz val="10"/>
      <name val="Arial"/>
      <family val="2"/>
    </font>
    <font>
      <sz val="10"/>
      <name val="Times New Roman YU"/>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bottom/>
    </border>
    <border>
      <left style="thin"/>
      <right style="thin"/>
      <top/>
      <bottom style="thin"/>
    </border>
    <border>
      <left style="thin"/>
      <right style="thin"/>
      <top style="thin"/>
      <bottom style="thin"/>
    </border>
    <border>
      <left style="medium"/>
      <right style="medium"/>
      <top style="medium"/>
      <bottom style="medium"/>
    </border>
    <border>
      <left style="thin"/>
      <right style="thin"/>
      <top style="thin"/>
      <bottom/>
    </border>
    <border>
      <left style="thin">
        <color indexed="12"/>
      </left>
      <right style="thin">
        <color indexed="12"/>
      </right>
      <top/>
      <bottom/>
    </border>
    <border>
      <left style="thin">
        <color indexed="12"/>
      </left>
      <right style="thin">
        <color indexed="12"/>
      </right>
      <top/>
      <bottom style="thin">
        <color indexed="12"/>
      </bottom>
    </border>
    <border>
      <left style="thin">
        <color indexed="12"/>
      </left>
      <right style="thin">
        <color indexed="12"/>
      </right>
      <top style="thin">
        <color indexed="12"/>
      </top>
      <bottom style="thin">
        <color indexed="12"/>
      </bottom>
    </border>
    <border>
      <left style="thin"/>
      <right style="thin">
        <color indexed="8"/>
      </right>
      <top style="thin"/>
      <bottom style="thin"/>
    </border>
    <border>
      <left/>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style="thin"/>
      <right/>
      <top/>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style="thin"/>
    </border>
    <border>
      <left style="thin"/>
      <right style="thin">
        <color indexed="8"/>
      </right>
      <top/>
      <bottom/>
    </border>
    <border>
      <left style="thin">
        <color indexed="8"/>
      </left>
      <right style="thin">
        <color indexed="8"/>
      </right>
      <top/>
      <bottom/>
    </border>
    <border>
      <left/>
      <right style="thin"/>
      <top style="thin"/>
      <bottom/>
    </border>
    <border>
      <left/>
      <right style="thin"/>
      <top/>
      <bottom/>
    </border>
    <border>
      <left style="thin"/>
      <right/>
      <top/>
      <bottom style="thin"/>
    </border>
    <border>
      <left/>
      <right/>
      <top/>
      <bottom style="thin"/>
    </border>
    <border>
      <left style="medium"/>
      <right/>
      <top style="medium"/>
      <bottom style="medium"/>
    </border>
    <border>
      <left/>
      <right/>
      <top style="medium"/>
      <bottom style="medium"/>
    </border>
    <border>
      <left/>
      <right style="thin"/>
      <top/>
      <bottom style="thin"/>
    </border>
    <border>
      <left/>
      <right/>
      <top style="medium"/>
      <bottom/>
    </border>
    <border>
      <left style="thin"/>
      <right style="thin"/>
      <top/>
      <bottom style="medium"/>
    </border>
    <border>
      <left/>
      <right style="medium"/>
      <top style="medium"/>
      <bottom style="medium"/>
    </border>
    <border>
      <left/>
      <right style="thin"/>
      <top style="medium"/>
      <bottom style="medium"/>
    </border>
    <border>
      <left style="thin"/>
      <right/>
      <top style="medium"/>
      <bottom style="medium"/>
    </border>
    <border>
      <left/>
      <right style="thin"/>
      <top/>
      <bottom style="medium"/>
    </border>
    <border>
      <left style="double"/>
      <right/>
      <top style="double"/>
      <bottom style="double"/>
    </border>
    <border>
      <left style="double"/>
      <right style="double"/>
      <top style="double"/>
      <bottom style="double"/>
    </border>
    <border>
      <left/>
      <right/>
      <top style="double"/>
      <bottom style="double"/>
    </border>
    <border>
      <left/>
      <right/>
      <top/>
      <bottom style="medium"/>
    </border>
    <border>
      <left style="medium"/>
      <right style="medium"/>
      <top/>
      <bottom style="medium"/>
    </border>
    <border>
      <left style="medium"/>
      <right/>
      <top/>
      <bottom style="mediu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medium"/>
    </border>
    <border>
      <left style="thin">
        <color indexed="12"/>
      </left>
      <right/>
      <top style="thin">
        <color indexed="12"/>
      </top>
      <bottom/>
    </border>
    <border>
      <left/>
      <right/>
      <top style="thin">
        <color indexed="12"/>
      </top>
      <bottom/>
    </border>
    <border>
      <left style="thin">
        <color indexed="12"/>
      </left>
      <right/>
      <top/>
      <bottom style="thin">
        <color indexed="12"/>
      </bottom>
    </border>
    <border>
      <left/>
      <right/>
      <top/>
      <bottom style="thin">
        <color indexed="12"/>
      </bottom>
    </border>
    <border>
      <left/>
      <right style="thin">
        <color indexed="12"/>
      </right>
      <top/>
      <bottom/>
    </border>
    <border>
      <left style="thin">
        <color indexed="12"/>
      </left>
      <right style="thin">
        <color indexed="12"/>
      </right>
      <top style="thin">
        <color indexed="12"/>
      </top>
      <bottom/>
    </border>
    <border>
      <left/>
      <right style="thin">
        <color indexed="12"/>
      </right>
      <top style="thin">
        <color indexed="12"/>
      </top>
      <bottom/>
    </border>
    <border>
      <left style="thin">
        <color indexed="12"/>
      </left>
      <right/>
      <top style="double">
        <color indexed="12"/>
      </top>
      <bottom style="double">
        <color indexed="12"/>
      </bottom>
    </border>
    <border>
      <left/>
      <right/>
      <top style="double">
        <color indexed="12"/>
      </top>
      <bottom style="double">
        <color indexed="12"/>
      </bottom>
    </border>
    <border>
      <left/>
      <right style="thin">
        <color indexed="12"/>
      </right>
      <top style="double">
        <color indexed="12"/>
      </top>
      <bottom style="double">
        <color indexed="12"/>
      </bottom>
    </border>
    <border>
      <left style="thin">
        <color indexed="12"/>
      </left>
      <right/>
      <top/>
      <bottom/>
    </border>
    <border>
      <left/>
      <right style="thin">
        <color indexed="12"/>
      </right>
      <top/>
      <bottom style="thin">
        <color indexed="12"/>
      </bottom>
    </border>
    <border>
      <left/>
      <right/>
      <top style="double">
        <color indexed="12"/>
      </top>
      <bottom style="thin">
        <color indexed="12"/>
      </bottom>
    </border>
    <border>
      <left style="thin">
        <color indexed="12"/>
      </left>
      <right style="thin">
        <color indexed="12"/>
      </right>
      <top/>
      <bottom style="double">
        <color indexed="12"/>
      </bottom>
    </border>
    <border>
      <left style="thin">
        <color indexed="12"/>
      </left>
      <right/>
      <top style="double">
        <color indexed="12"/>
      </top>
      <bottom/>
    </border>
    <border>
      <left/>
      <right/>
      <top style="double">
        <color indexed="12"/>
      </top>
      <bottom/>
    </border>
    <border>
      <left/>
      <right style="thin">
        <color indexed="12"/>
      </right>
      <top style="double">
        <color indexed="12"/>
      </top>
      <bottom style="thin">
        <color indexed="12"/>
      </bottom>
    </border>
    <border>
      <left/>
      <right style="double"/>
      <top style="double"/>
      <bottom style="double"/>
    </border>
    <border>
      <left style="thin">
        <color indexed="12"/>
      </left>
      <right/>
      <top style="double">
        <color indexed="12"/>
      </top>
      <bottom style="thin">
        <color indexed="1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43" fillId="3" borderId="0" applyNumberFormat="0" applyBorder="0" applyAlignment="0" applyProtection="0"/>
    <xf numFmtId="0" fontId="47" fillId="20" borderId="1" applyNumberFormat="0" applyAlignment="0" applyProtection="0"/>
    <xf numFmtId="0" fontId="4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42"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5" fillId="7" borderId="1" applyNumberFormat="0" applyAlignment="0" applyProtection="0"/>
    <xf numFmtId="0" fontId="48" fillId="0" borderId="6" applyNumberFormat="0" applyFill="0" applyAlignment="0" applyProtection="0"/>
    <xf numFmtId="0" fontId="44" fillId="22" borderId="0" applyNumberFormat="0" applyBorder="0" applyAlignment="0" applyProtection="0"/>
    <xf numFmtId="0" fontId="0" fillId="0" borderId="0">
      <alignment/>
      <protection/>
    </xf>
    <xf numFmtId="0" fontId="1" fillId="0" borderId="0">
      <alignment/>
      <protection/>
    </xf>
    <xf numFmtId="0" fontId="21" fillId="0" borderId="0">
      <alignment/>
      <protection/>
    </xf>
    <xf numFmtId="0" fontId="0" fillId="0" borderId="0">
      <alignment/>
      <protection/>
    </xf>
    <xf numFmtId="0" fontId="0"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26" fillId="0" borderId="9" applyNumberFormat="0" applyFill="0" applyAlignment="0" applyProtection="0"/>
    <xf numFmtId="0" fontId="50" fillId="0" borderId="0" applyNumberFormat="0" applyFill="0" applyBorder="0" applyAlignment="0" applyProtection="0"/>
  </cellStyleXfs>
  <cellXfs count="885">
    <xf numFmtId="0" fontId="0" fillId="0" borderId="0" xfId="0" applyAlignment="1">
      <alignment/>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center" vertical="center"/>
      <protection/>
    </xf>
    <xf numFmtId="4" fontId="3"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top"/>
      <protection/>
    </xf>
    <xf numFmtId="0" fontId="3" fillId="0" borderId="11" xfId="0" applyNumberFormat="1" applyFont="1" applyFill="1" applyBorder="1" applyAlignment="1" applyProtection="1">
      <alignment horizontal="center" vertical="center"/>
      <protection/>
    </xf>
    <xf numFmtId="4" fontId="3" fillId="0" borderId="11" xfId="0" applyNumberFormat="1" applyFont="1" applyFill="1" applyBorder="1" applyAlignment="1" applyProtection="1">
      <alignment horizontal="center" vertical="center"/>
      <protection/>
    </xf>
    <xf numFmtId="4" fontId="3" fillId="22" borderId="10" xfId="0" applyNumberFormat="1" applyFont="1" applyFill="1" applyBorder="1" applyAlignment="1" applyProtection="1">
      <alignment horizontal="center" vertical="center"/>
      <protection/>
    </xf>
    <xf numFmtId="4" fontId="2" fillId="0" borderId="10" xfId="0" applyNumberFormat="1" applyFont="1" applyFill="1" applyBorder="1" applyAlignment="1" applyProtection="1">
      <alignment horizontal="right" vertical="center"/>
      <protection/>
    </xf>
    <xf numFmtId="4" fontId="2" fillId="0" borderId="11" xfId="0" applyNumberFormat="1" applyFont="1" applyFill="1" applyBorder="1" applyAlignment="1" applyProtection="1">
      <alignment horizontal="right" vertical="center"/>
      <protection/>
    </xf>
    <xf numFmtId="0" fontId="10" fillId="0" borderId="0" xfId="0" applyFont="1" applyAlignment="1">
      <alignment/>
    </xf>
    <xf numFmtId="4" fontId="3" fillId="0" borderId="0" xfId="0" applyNumberFormat="1" applyFont="1" applyFill="1" applyBorder="1" applyAlignment="1" applyProtection="1">
      <alignment horizontal="center"/>
      <protection locked="0"/>
    </xf>
    <xf numFmtId="4" fontId="3" fillId="0" borderId="0" xfId="0" applyNumberFormat="1" applyFont="1" applyFill="1" applyBorder="1" applyAlignment="1" applyProtection="1">
      <alignment horizontal="right"/>
      <protection locked="0"/>
    </xf>
    <xf numFmtId="4" fontId="3" fillId="0" borderId="0" xfId="0" applyNumberFormat="1" applyFont="1" applyFill="1" applyBorder="1" applyAlignment="1" applyProtection="1">
      <alignment/>
      <protection locked="0"/>
    </xf>
    <xf numFmtId="167" fontId="17" fillId="0" borderId="0" xfId="0" applyNumberFormat="1" applyFont="1" applyFill="1" applyBorder="1" applyAlignment="1">
      <alignment/>
    </xf>
    <xf numFmtId="0" fontId="10" fillId="0" borderId="0" xfId="0" applyFont="1" applyBorder="1" applyAlignment="1">
      <alignment/>
    </xf>
    <xf numFmtId="0" fontId="24" fillId="0" borderId="0" xfId="0" applyFont="1" applyBorder="1" applyAlignment="1">
      <alignment/>
    </xf>
    <xf numFmtId="49" fontId="24" fillId="0" borderId="0" xfId="0" applyNumberFormat="1" applyFont="1" applyFill="1" applyAlignment="1">
      <alignment/>
    </xf>
    <xf numFmtId="0" fontId="25" fillId="0" borderId="0" xfId="0" applyFont="1" applyFill="1" applyAlignment="1">
      <alignment/>
    </xf>
    <xf numFmtId="4" fontId="24" fillId="0" borderId="12" xfId="0" applyNumberFormat="1" applyFont="1" applyFill="1" applyBorder="1" applyAlignment="1">
      <alignment/>
    </xf>
    <xf numFmtId="4" fontId="24" fillId="0" borderId="0" xfId="0" applyNumberFormat="1" applyFont="1" applyFill="1" applyAlignment="1">
      <alignment/>
    </xf>
    <xf numFmtId="49" fontId="24" fillId="0" borderId="0" xfId="0" applyNumberFormat="1" applyFont="1" applyFill="1" applyBorder="1" applyAlignment="1">
      <alignment/>
    </xf>
    <xf numFmtId="0" fontId="25" fillId="0" borderId="0" xfId="0" applyFont="1" applyBorder="1" applyAlignment="1">
      <alignment/>
    </xf>
    <xf numFmtId="4" fontId="24" fillId="0" borderId="0" xfId="0" applyNumberFormat="1" applyFont="1" applyFill="1" applyBorder="1" applyAlignment="1">
      <alignment/>
    </xf>
    <xf numFmtId="4" fontId="24" fillId="0" borderId="13" xfId="0" applyNumberFormat="1" applyFont="1" applyFill="1" applyBorder="1" applyAlignment="1">
      <alignment/>
    </xf>
    <xf numFmtId="4" fontId="10" fillId="0" borderId="0" xfId="0" applyNumberFormat="1" applyFont="1" applyAlignment="1">
      <alignment/>
    </xf>
    <xf numFmtId="4" fontId="3" fillId="0" borderId="10" xfId="0" applyNumberFormat="1" applyFont="1" applyFill="1" applyBorder="1" applyAlignment="1" applyProtection="1">
      <alignment horizontal="center" vertical="center"/>
      <protection locked="0"/>
    </xf>
    <xf numFmtId="4" fontId="3" fillId="0" borderId="10" xfId="0" applyNumberFormat="1" applyFont="1" applyBorder="1" applyAlignment="1" applyProtection="1">
      <alignment horizontal="center" vertical="center"/>
      <protection locked="0"/>
    </xf>
    <xf numFmtId="0" fontId="3" fillId="0" borderId="14" xfId="0" applyFont="1" applyFill="1" applyBorder="1" applyAlignment="1" applyProtection="1">
      <alignment horizontal="left" vertical="top" wrapText="1" readingOrder="1"/>
      <protection/>
    </xf>
    <xf numFmtId="4" fontId="16" fillId="0" borderId="0" xfId="0" applyNumberFormat="1" applyFont="1" applyFill="1" applyBorder="1" applyAlignment="1" applyProtection="1">
      <alignment horizontal="right"/>
      <protection locked="0"/>
    </xf>
    <xf numFmtId="4" fontId="16" fillId="0" borderId="12" xfId="0" applyNumberFormat="1" applyFont="1" applyFill="1" applyBorder="1" applyAlignment="1" applyProtection="1">
      <alignment horizontal="right"/>
      <protection locked="0"/>
    </xf>
    <xf numFmtId="3" fontId="3" fillId="0" borderId="12" xfId="0" applyNumberFormat="1" applyFont="1" applyFill="1" applyBorder="1" applyAlignment="1" applyProtection="1">
      <alignment horizontal="right"/>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4" fontId="3" fillId="0" borderId="0" xfId="0" applyNumberFormat="1" applyFont="1" applyBorder="1" applyAlignment="1" applyProtection="1">
      <alignment horizontal="right" vertical="justify"/>
      <protection locked="0"/>
    </xf>
    <xf numFmtId="4" fontId="3" fillId="0" borderId="0" xfId="0" applyNumberFormat="1" applyFont="1" applyBorder="1" applyAlignment="1" applyProtection="1">
      <alignment/>
      <protection locked="0"/>
    </xf>
    <xf numFmtId="4" fontId="13" fillId="0" borderId="12" xfId="42" applyNumberFormat="1" applyFont="1" applyFill="1" applyBorder="1" applyAlignment="1" applyProtection="1">
      <alignment horizontal="right"/>
      <protection locked="0"/>
    </xf>
    <xf numFmtId="4" fontId="13" fillId="0" borderId="12" xfId="42" applyNumberFormat="1" applyFont="1" applyBorder="1" applyAlignment="1" applyProtection="1">
      <alignment horizontal="right"/>
      <protection locked="0"/>
    </xf>
    <xf numFmtId="4" fontId="13" fillId="0" borderId="14" xfId="42" applyNumberFormat="1" applyFont="1" applyBorder="1" applyAlignment="1" applyProtection="1">
      <alignment horizontal="right"/>
      <protection locked="0"/>
    </xf>
    <xf numFmtId="4" fontId="13" fillId="0" borderId="12" xfId="42" applyNumberFormat="1" applyFont="1" applyFill="1" applyBorder="1" applyAlignment="1" applyProtection="1">
      <alignment horizontal="right" readingOrder="2"/>
      <protection locked="0"/>
    </xf>
    <xf numFmtId="4" fontId="13" fillId="0" borderId="12" xfId="42" applyNumberFormat="1" applyFont="1" applyFill="1" applyBorder="1" applyAlignment="1" applyProtection="1">
      <alignment horizontal="right" wrapText="1"/>
      <protection locked="0"/>
    </xf>
    <xf numFmtId="167" fontId="3" fillId="0" borderId="0" xfId="0" applyNumberFormat="1" applyFont="1" applyFill="1" applyBorder="1" applyAlignment="1" applyProtection="1">
      <alignment/>
      <protection locked="0"/>
    </xf>
    <xf numFmtId="167" fontId="3" fillId="0" borderId="0" xfId="0" applyNumberFormat="1" applyFont="1" applyFill="1" applyBorder="1" applyAlignment="1" applyProtection="1">
      <alignment vertical="center"/>
      <protection locked="0"/>
    </xf>
    <xf numFmtId="167" fontId="3" fillId="0" borderId="0" xfId="0" applyNumberFormat="1" applyFont="1" applyFill="1" applyBorder="1" applyAlignment="1" applyProtection="1">
      <alignment horizontal="right"/>
      <protection locked="0"/>
    </xf>
    <xf numFmtId="167" fontId="13" fillId="0" borderId="15" xfId="0" applyNumberFormat="1" applyFont="1" applyBorder="1" applyAlignment="1" applyProtection="1">
      <alignment horizontal="center"/>
      <protection locked="0"/>
    </xf>
    <xf numFmtId="167" fontId="13" fillId="0" borderId="15" xfId="0" applyNumberFormat="1" applyFont="1" applyBorder="1" applyAlignment="1" applyProtection="1">
      <alignment horizontal="center" vertical="center"/>
      <protection locked="0"/>
    </xf>
    <xf numFmtId="167" fontId="13" fillId="0" borderId="16" xfId="0" applyNumberFormat="1" applyFont="1" applyBorder="1" applyAlignment="1" applyProtection="1">
      <alignment horizontal="center" vertical="center"/>
      <protection locked="0"/>
    </xf>
    <xf numFmtId="167" fontId="13" fillId="0" borderId="17" xfId="0" applyNumberFormat="1" applyFont="1" applyBorder="1" applyAlignment="1" applyProtection="1">
      <alignment horizontal="center" vertical="center"/>
      <protection locked="0"/>
    </xf>
    <xf numFmtId="4" fontId="3" fillId="0" borderId="10" xfId="0" applyNumberFormat="1" applyFont="1" applyBorder="1" applyAlignment="1" applyProtection="1">
      <alignment horizontal="right" vertical="center"/>
      <protection locked="0"/>
    </xf>
    <xf numFmtId="0" fontId="24" fillId="0" borderId="0" xfId="0" applyFont="1" applyAlignment="1">
      <alignment/>
    </xf>
    <xf numFmtId="2" fontId="24" fillId="0" borderId="0" xfId="0" applyNumberFormat="1" applyFont="1" applyAlignment="1">
      <alignment/>
    </xf>
    <xf numFmtId="4" fontId="24" fillId="0" borderId="12" xfId="0" applyNumberFormat="1" applyFont="1" applyBorder="1" applyAlignment="1">
      <alignment/>
    </xf>
    <xf numFmtId="2" fontId="24" fillId="0" borderId="12" xfId="0" applyNumberFormat="1" applyFont="1" applyBorder="1" applyAlignment="1">
      <alignment/>
    </xf>
    <xf numFmtId="0" fontId="0" fillId="0" borderId="0" xfId="0" applyAlignment="1">
      <alignment horizontal="center"/>
    </xf>
    <xf numFmtId="0" fontId="3" fillId="0" borderId="0" xfId="0" applyFont="1" applyAlignment="1" applyProtection="1">
      <alignment/>
      <protection/>
    </xf>
    <xf numFmtId="0" fontId="3" fillId="0" borderId="0" xfId="0" applyFont="1" applyBorder="1" applyAlignment="1" applyProtection="1">
      <alignment/>
      <protection/>
    </xf>
    <xf numFmtId="0" fontId="2" fillId="24" borderId="18" xfId="0" applyFont="1" applyFill="1" applyBorder="1" applyAlignment="1" applyProtection="1">
      <alignment horizontal="center" vertical="center"/>
      <protection/>
    </xf>
    <xf numFmtId="0" fontId="2" fillId="24" borderId="19" xfId="0" applyFont="1" applyFill="1" applyBorder="1" applyAlignment="1" applyProtection="1">
      <alignment horizontal="center" vertical="center"/>
      <protection/>
    </xf>
    <xf numFmtId="0" fontId="2" fillId="22" borderId="20" xfId="0" applyFont="1" applyFill="1" applyBorder="1" applyAlignment="1" applyProtection="1">
      <alignment horizontal="center" vertical="center"/>
      <protection/>
    </xf>
    <xf numFmtId="0" fontId="2" fillId="24" borderId="21" xfId="0" applyFont="1" applyFill="1" applyBorder="1" applyAlignment="1" applyProtection="1">
      <alignment horizontal="center" vertical="center" wrapText="1"/>
      <protection/>
    </xf>
    <xf numFmtId="0" fontId="2" fillId="24" borderId="12" xfId="0" applyFont="1" applyFill="1" applyBorder="1" applyAlignment="1" applyProtection="1">
      <alignment horizontal="center" vertical="center" wrapText="1"/>
      <protection/>
    </xf>
    <xf numFmtId="0" fontId="2" fillId="24" borderId="12" xfId="0" applyFont="1" applyFill="1" applyBorder="1" applyAlignment="1" applyProtection="1">
      <alignment horizontal="center" vertical="center"/>
      <protection/>
    </xf>
    <xf numFmtId="0" fontId="0" fillId="0" borderId="0" xfId="55" applyProtection="1">
      <alignment/>
      <protection/>
    </xf>
    <xf numFmtId="0" fontId="3" fillId="25" borderId="0" xfId="0" applyFont="1" applyFill="1" applyBorder="1" applyAlignment="1" applyProtection="1">
      <alignment/>
      <protection/>
    </xf>
    <xf numFmtId="0" fontId="28" fillId="0" borderId="18" xfId="0" applyFont="1" applyFill="1" applyBorder="1" applyAlignment="1" applyProtection="1">
      <alignment horizontal="center" vertical="center"/>
      <protection/>
    </xf>
    <xf numFmtId="0" fontId="28" fillId="0" borderId="19" xfId="0" applyFont="1" applyFill="1" applyBorder="1" applyAlignment="1" applyProtection="1">
      <alignment horizontal="center" vertical="center"/>
      <protection/>
    </xf>
    <xf numFmtId="0" fontId="28" fillId="0" borderId="20"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protection/>
    </xf>
    <xf numFmtId="0" fontId="28" fillId="0" borderId="12" xfId="0" applyFont="1" applyFill="1" applyBorder="1" applyAlignment="1" applyProtection="1">
      <alignment horizontal="center" vertical="center"/>
      <protection/>
    </xf>
    <xf numFmtId="0" fontId="3" fillId="0" borderId="0" xfId="0" applyFont="1" applyFill="1" applyBorder="1" applyAlignment="1" applyProtection="1">
      <alignment/>
      <protection/>
    </xf>
    <xf numFmtId="49" fontId="3" fillId="0" borderId="10" xfId="0" applyNumberFormat="1" applyFont="1" applyBorder="1" applyAlignment="1" applyProtection="1">
      <alignment horizontal="center" vertical="center"/>
      <protection/>
    </xf>
    <xf numFmtId="0" fontId="3" fillId="0" borderId="22" xfId="0" applyFont="1" applyFill="1" applyBorder="1" applyAlignment="1" applyProtection="1">
      <alignment horizontal="left" vertical="distributed"/>
      <protection/>
    </xf>
    <xf numFmtId="0" fontId="3" fillId="0" borderId="10" xfId="0" applyFont="1" applyBorder="1" applyAlignment="1" applyProtection="1">
      <alignment horizontal="center" vertical="center"/>
      <protection/>
    </xf>
    <xf numFmtId="4" fontId="3" fillId="0" borderId="10" xfId="0" applyNumberFormat="1" applyFont="1" applyBorder="1" applyAlignment="1" applyProtection="1">
      <alignment horizontal="center" vertical="center"/>
      <protection/>
    </xf>
    <xf numFmtId="4" fontId="2" fillId="0" borderId="10" xfId="0" applyNumberFormat="1" applyFont="1" applyBorder="1" applyAlignment="1" applyProtection="1">
      <alignment horizontal="right" vertical="center"/>
      <protection/>
    </xf>
    <xf numFmtId="0" fontId="2" fillId="0" borderId="22" xfId="0" applyFont="1" applyFill="1" applyBorder="1" applyAlignment="1" applyProtection="1">
      <alignment horizontal="center" vertical="distributed"/>
      <protection/>
    </xf>
    <xf numFmtId="4" fontId="2" fillId="0" borderId="22" xfId="0" applyNumberFormat="1" applyFont="1" applyBorder="1" applyAlignment="1" applyProtection="1">
      <alignment horizontal="right" vertical="center"/>
      <protection/>
    </xf>
    <xf numFmtId="0" fontId="3" fillId="0" borderId="22" xfId="0" applyFont="1" applyBorder="1" applyAlignment="1" applyProtection="1">
      <alignment/>
      <protection/>
    </xf>
    <xf numFmtId="49" fontId="2" fillId="22" borderId="12" xfId="0" applyNumberFormat="1" applyFont="1" applyFill="1" applyBorder="1" applyAlignment="1" applyProtection="1">
      <alignment horizontal="center" vertical="center"/>
      <protection/>
    </xf>
    <xf numFmtId="0" fontId="2" fillId="22" borderId="23" xfId="0" applyFont="1" applyFill="1" applyBorder="1" applyAlignment="1" applyProtection="1">
      <alignment horizontal="center" vertical="distributed"/>
      <protection/>
    </xf>
    <xf numFmtId="0" fontId="2" fillId="22" borderId="24" xfId="0" applyFont="1" applyFill="1" applyBorder="1" applyAlignment="1" applyProtection="1">
      <alignment horizontal="center" vertical="center"/>
      <protection/>
    </xf>
    <xf numFmtId="4" fontId="2" fillId="22" borderId="24" xfId="0" applyNumberFormat="1" applyFont="1" applyFill="1" applyBorder="1" applyAlignment="1" applyProtection="1">
      <alignment horizontal="center" vertical="center"/>
      <protection/>
    </xf>
    <xf numFmtId="4" fontId="2" fillId="22" borderId="24" xfId="0" applyNumberFormat="1" applyFont="1" applyFill="1" applyBorder="1" applyAlignment="1" applyProtection="1">
      <alignment horizontal="right" vertical="center"/>
      <protection/>
    </xf>
    <xf numFmtId="49" fontId="3" fillId="0" borderId="14" xfId="0" applyNumberFormat="1" applyFont="1" applyBorder="1" applyAlignment="1" applyProtection="1">
      <alignment horizontal="center" vertical="center"/>
      <protection/>
    </xf>
    <xf numFmtId="0" fontId="3" fillId="0" borderId="25" xfId="0" applyFont="1" applyFill="1" applyBorder="1" applyAlignment="1" applyProtection="1">
      <alignment horizontal="center" vertical="distributed"/>
      <protection/>
    </xf>
    <xf numFmtId="0" fontId="3" fillId="0" borderId="14" xfId="0" applyFont="1" applyBorder="1" applyAlignment="1" applyProtection="1">
      <alignment horizontal="center" vertical="center"/>
      <protection/>
    </xf>
    <xf numFmtId="4" fontId="3" fillId="0" borderId="14" xfId="0" applyNumberFormat="1" applyFont="1" applyFill="1" applyBorder="1" applyAlignment="1" applyProtection="1">
      <alignment horizontal="center" vertical="center"/>
      <protection/>
    </xf>
    <xf numFmtId="4" fontId="3" fillId="0" borderId="14" xfId="0" applyNumberFormat="1" applyFont="1" applyBorder="1" applyAlignment="1" applyProtection="1">
      <alignment horizontal="center" vertical="center"/>
      <protection/>
    </xf>
    <xf numFmtId="4" fontId="2" fillId="0" borderId="14" xfId="0" applyNumberFormat="1" applyFont="1" applyBorder="1" applyAlignment="1" applyProtection="1">
      <alignment horizontal="right" vertical="center"/>
      <protection/>
    </xf>
    <xf numFmtId="0" fontId="3" fillId="0" borderId="10" xfId="0" applyFont="1" applyFill="1" applyBorder="1" applyAlignment="1" applyProtection="1">
      <alignment vertical="distributed" wrapText="1"/>
      <protection/>
    </xf>
    <xf numFmtId="0" fontId="3" fillId="0" borderId="10" xfId="0" applyFont="1" applyFill="1" applyBorder="1" applyAlignment="1" applyProtection="1">
      <alignment vertical="distributed"/>
      <protection/>
    </xf>
    <xf numFmtId="0" fontId="3" fillId="0" borderId="10" xfId="0" applyFont="1" applyFill="1" applyBorder="1" applyAlignment="1" applyProtection="1">
      <alignment horizontal="right" vertical="distributed"/>
      <protection/>
    </xf>
    <xf numFmtId="4" fontId="3" fillId="0" borderId="10" xfId="0" applyNumberFormat="1" applyFont="1" applyBorder="1" applyAlignment="1" applyProtection="1">
      <alignment horizontal="right" vertical="center"/>
      <protection/>
    </xf>
    <xf numFmtId="0" fontId="3" fillId="0" borderId="0" xfId="0" applyFont="1" applyFill="1" applyBorder="1" applyAlignment="1" applyProtection="1">
      <alignment/>
      <protection/>
    </xf>
    <xf numFmtId="0" fontId="3" fillId="0" borderId="22"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3" fillId="0" borderId="10" xfId="0" applyFont="1" applyFill="1" applyBorder="1" applyAlignment="1" applyProtection="1">
      <alignment horizontal="left" vertical="distributed"/>
      <protection/>
    </xf>
    <xf numFmtId="49" fontId="3" fillId="0" borderId="10" xfId="0" applyNumberFormat="1" applyFont="1" applyBorder="1" applyAlignment="1" applyProtection="1">
      <alignment horizontal="center" vertical="top"/>
      <protection/>
    </xf>
    <xf numFmtId="0" fontId="3" fillId="0" borderId="10" xfId="0" applyFont="1" applyFill="1" applyBorder="1" applyAlignment="1" applyProtection="1">
      <alignment horizontal="center" vertical="center"/>
      <protection/>
    </xf>
    <xf numFmtId="0" fontId="3" fillId="0" borderId="22" xfId="0" applyFont="1" applyFill="1" applyBorder="1" applyAlignment="1" applyProtection="1">
      <alignment vertical="distributed" wrapText="1"/>
      <protection/>
    </xf>
    <xf numFmtId="49" fontId="3" fillId="0" borderId="11" xfId="0" applyNumberFormat="1" applyFont="1" applyBorder="1" applyAlignment="1" applyProtection="1">
      <alignment horizontal="center" vertical="center"/>
      <protection/>
    </xf>
    <xf numFmtId="0" fontId="3" fillId="0" borderId="11" xfId="0" applyFont="1" applyFill="1" applyBorder="1" applyAlignment="1" applyProtection="1">
      <alignment vertical="distributed" wrapText="1"/>
      <protection/>
    </xf>
    <xf numFmtId="0" fontId="3" fillId="0" borderId="11" xfId="0" applyFont="1" applyBorder="1" applyAlignment="1" applyProtection="1">
      <alignment horizontal="center" vertical="center"/>
      <protection/>
    </xf>
    <xf numFmtId="4" fontId="3" fillId="0" borderId="11" xfId="0" applyNumberFormat="1" applyFont="1" applyBorder="1" applyAlignment="1" applyProtection="1">
      <alignment horizontal="center" vertical="center"/>
      <protection/>
    </xf>
    <xf numFmtId="4" fontId="2" fillId="0" borderId="11" xfId="0" applyNumberFormat="1" applyFont="1" applyBorder="1" applyAlignment="1" applyProtection="1">
      <alignment horizontal="right" vertical="center"/>
      <protection/>
    </xf>
    <xf numFmtId="49" fontId="3" fillId="0" borderId="12" xfId="0" applyNumberFormat="1" applyFont="1" applyBorder="1" applyAlignment="1" applyProtection="1">
      <alignment horizontal="center" vertical="center"/>
      <protection/>
    </xf>
    <xf numFmtId="4" fontId="2" fillId="0" borderId="12" xfId="0" applyNumberFormat="1" applyFont="1" applyBorder="1" applyAlignment="1" applyProtection="1">
      <alignment horizontal="right" vertical="center"/>
      <protection/>
    </xf>
    <xf numFmtId="49" fontId="3" fillId="0" borderId="26" xfId="0" applyNumberFormat="1" applyFont="1" applyBorder="1" applyAlignment="1" applyProtection="1">
      <alignment horizontal="center" vertical="center"/>
      <protection/>
    </xf>
    <xf numFmtId="0" fontId="3" fillId="0" borderId="26" xfId="0" applyFont="1" applyBorder="1" applyAlignment="1" applyProtection="1">
      <alignment horizontal="center" vertical="distributed"/>
      <protection/>
    </xf>
    <xf numFmtId="0" fontId="3" fillId="0" borderId="26" xfId="0" applyFont="1" applyBorder="1" applyAlignment="1" applyProtection="1">
      <alignment horizontal="center" vertical="center"/>
      <protection/>
    </xf>
    <xf numFmtId="4" fontId="3" fillId="0" borderId="26" xfId="0" applyNumberFormat="1" applyFont="1" applyFill="1" applyBorder="1" applyAlignment="1" applyProtection="1">
      <alignment horizontal="center" vertical="center"/>
      <protection/>
    </xf>
    <xf numFmtId="4" fontId="2" fillId="0" borderId="26" xfId="0" applyNumberFormat="1" applyFont="1" applyBorder="1" applyAlignment="1" applyProtection="1">
      <alignment horizontal="right" vertical="center"/>
      <protection/>
    </xf>
    <xf numFmtId="0" fontId="2" fillId="22" borderId="23" xfId="0" applyFont="1" applyFill="1" applyBorder="1" applyAlignment="1" applyProtection="1">
      <alignment horizontal="center" vertical="distributed"/>
      <protection/>
    </xf>
    <xf numFmtId="0" fontId="3" fillId="22" borderId="24" xfId="0" applyFont="1" applyFill="1" applyBorder="1" applyAlignment="1" applyProtection="1">
      <alignment horizontal="center" vertical="center"/>
      <protection/>
    </xf>
    <xf numFmtId="4" fontId="3" fillId="22" borderId="24" xfId="0" applyNumberFormat="1" applyFont="1" applyFill="1" applyBorder="1" applyAlignment="1" applyProtection="1">
      <alignment horizontal="center" vertical="center"/>
      <protection/>
    </xf>
    <xf numFmtId="4" fontId="2" fillId="22" borderId="27" xfId="0" applyNumberFormat="1" applyFont="1" applyFill="1" applyBorder="1" applyAlignment="1" applyProtection="1">
      <alignment horizontal="right" vertical="center"/>
      <protection/>
    </xf>
    <xf numFmtId="0" fontId="2" fillId="0" borderId="10" xfId="0" applyFont="1" applyFill="1" applyBorder="1" applyAlignment="1" applyProtection="1">
      <alignment horizontal="center" vertical="distributed"/>
      <protection/>
    </xf>
    <xf numFmtId="0" fontId="3" fillId="0" borderId="10" xfId="0" applyFont="1" applyBorder="1" applyAlignment="1" applyProtection="1">
      <alignment vertical="distributed"/>
      <protection/>
    </xf>
    <xf numFmtId="49" fontId="3" fillId="0" borderId="10" xfId="0" applyNumberFormat="1" applyFont="1" applyFill="1" applyBorder="1" applyAlignment="1" applyProtection="1">
      <alignment horizontal="left" vertical="distributed"/>
      <protection/>
    </xf>
    <xf numFmtId="49" fontId="3" fillId="0" borderId="10" xfId="0" applyNumberFormat="1" applyFont="1" applyFill="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0" fontId="3" fillId="0" borderId="0" xfId="0" applyFont="1" applyAlignment="1" applyProtection="1">
      <alignment vertical="distributed"/>
      <protection/>
    </xf>
    <xf numFmtId="0" fontId="3" fillId="0" borderId="10" xfId="0" applyFont="1" applyBorder="1" applyAlignment="1" applyProtection="1">
      <alignment horizontal="right" vertical="distributed"/>
      <protection/>
    </xf>
    <xf numFmtId="0" fontId="2" fillId="22" borderId="23" xfId="0" applyFont="1" applyFill="1" applyBorder="1" applyAlignment="1" applyProtection="1">
      <alignment horizontal="center" vertical="distributed" wrapText="1"/>
      <protection/>
    </xf>
    <xf numFmtId="2" fontId="3" fillId="0" borderId="10" xfId="0" applyNumberFormat="1" applyFont="1" applyBorder="1" applyAlignment="1" applyProtection="1">
      <alignment horizontal="center" vertical="center"/>
      <protection/>
    </xf>
    <xf numFmtId="2" fontId="3" fillId="0" borderId="11" xfId="0" applyNumberFormat="1" applyFont="1" applyBorder="1" applyAlignment="1" applyProtection="1">
      <alignment horizontal="center" vertical="center"/>
      <protection/>
    </xf>
    <xf numFmtId="2" fontId="3" fillId="0" borderId="22" xfId="0" applyNumberFormat="1" applyFont="1" applyFill="1" applyBorder="1" applyAlignment="1" applyProtection="1">
      <alignment vertical="distributed" wrapText="1"/>
      <protection/>
    </xf>
    <xf numFmtId="0" fontId="3" fillId="0" borderId="22" xfId="0" applyFont="1" applyFill="1" applyBorder="1" applyAlignment="1" applyProtection="1">
      <alignment/>
      <protection/>
    </xf>
    <xf numFmtId="4" fontId="2" fillId="0" borderId="12" xfId="0" applyNumberFormat="1" applyFont="1" applyFill="1" applyBorder="1" applyAlignment="1" applyProtection="1">
      <alignment horizontal="right" vertical="center"/>
      <protection/>
    </xf>
    <xf numFmtId="0" fontId="2" fillId="22" borderId="23" xfId="0" applyFont="1" applyFill="1" applyBorder="1" applyAlignment="1" applyProtection="1">
      <alignment horizontal="center"/>
      <protection/>
    </xf>
    <xf numFmtId="0" fontId="3" fillId="0" borderId="10" xfId="0" applyFont="1" applyFill="1" applyBorder="1" applyAlignment="1" applyProtection="1">
      <alignment/>
      <protection/>
    </xf>
    <xf numFmtId="0" fontId="3" fillId="0" borderId="22" xfId="0" applyFont="1" applyFill="1" applyBorder="1" applyAlignment="1" applyProtection="1">
      <alignment horizontal="left" vertical="center"/>
      <protection/>
    </xf>
    <xf numFmtId="4" fontId="2" fillId="0" borderId="0" xfId="0" applyNumberFormat="1" applyFont="1" applyBorder="1" applyAlignment="1" applyProtection="1">
      <alignment horizontal="right" vertical="center"/>
      <protection/>
    </xf>
    <xf numFmtId="0" fontId="3" fillId="0" borderId="10" xfId="0" applyFont="1" applyBorder="1" applyAlignment="1" applyProtection="1">
      <alignment horizontal="center" vertical="distributed"/>
      <protection/>
    </xf>
    <xf numFmtId="0" fontId="3" fillId="0" borderId="22" xfId="0" applyFont="1" applyFill="1" applyBorder="1" applyAlignment="1" applyProtection="1">
      <alignment horizontal="right" vertical="distributed"/>
      <protection/>
    </xf>
    <xf numFmtId="0" fontId="3" fillId="0" borderId="26" xfId="0" applyFont="1" applyFill="1" applyBorder="1" applyAlignment="1" applyProtection="1">
      <alignment horizontal="center" vertical="distributed"/>
      <protection/>
    </xf>
    <xf numFmtId="0" fontId="3" fillId="0" borderId="0" xfId="0" applyFont="1" applyAlignment="1" applyProtection="1">
      <alignment vertical="center"/>
      <protection/>
    </xf>
    <xf numFmtId="0" fontId="3" fillId="0" borderId="22" xfId="0" applyFont="1" applyBorder="1" applyAlignment="1" applyProtection="1">
      <alignment horizontal="left" vertical="distributed"/>
      <protection/>
    </xf>
    <xf numFmtId="0" fontId="3" fillId="0" borderId="28" xfId="0" applyFont="1" applyFill="1" applyBorder="1" applyAlignment="1" applyProtection="1">
      <alignment horizontal="center" vertical="top"/>
      <protection/>
    </xf>
    <xf numFmtId="0" fontId="3" fillId="0" borderId="29" xfId="0" applyFont="1" applyFill="1" applyBorder="1" applyAlignment="1" applyProtection="1">
      <alignment horizontal="center"/>
      <protection/>
    </xf>
    <xf numFmtId="4" fontId="3" fillId="0" borderId="29" xfId="0" applyNumberFormat="1" applyFont="1" applyFill="1" applyBorder="1" applyAlignment="1" applyProtection="1">
      <alignment horizontal="center"/>
      <protection/>
    </xf>
    <xf numFmtId="4" fontId="2" fillId="0" borderId="29" xfId="0" applyNumberFormat="1" applyFont="1" applyFill="1" applyBorder="1" applyAlignment="1" applyProtection="1">
      <alignment/>
      <protection/>
    </xf>
    <xf numFmtId="0" fontId="3" fillId="0" borderId="0" xfId="58" applyFont="1" applyFill="1" applyBorder="1" applyAlignment="1" applyProtection="1">
      <alignment horizontal="left" vertical="distributed"/>
      <protection/>
    </xf>
    <xf numFmtId="0" fontId="3" fillId="0" borderId="0" xfId="0" applyFont="1" applyFill="1" applyAlignment="1" applyProtection="1">
      <alignment/>
      <protection/>
    </xf>
    <xf numFmtId="49" fontId="3" fillId="0" borderId="10" xfId="0" applyNumberFormat="1" applyFont="1" applyFill="1" applyBorder="1" applyAlignment="1" applyProtection="1">
      <alignment horizontal="center" vertical="center"/>
      <protection/>
    </xf>
    <xf numFmtId="0" fontId="27" fillId="0" borderId="22" xfId="0" applyFont="1" applyBorder="1" applyAlignment="1" applyProtection="1">
      <alignment/>
      <protection/>
    </xf>
    <xf numFmtId="0" fontId="3" fillId="0" borderId="10" xfId="0" applyFont="1" applyBorder="1" applyAlignment="1" applyProtection="1">
      <alignment horizontal="center" vertical="center"/>
      <protection/>
    </xf>
    <xf numFmtId="4" fontId="3" fillId="0" borderId="10" xfId="0" applyNumberFormat="1" applyFont="1" applyFill="1" applyBorder="1" applyAlignment="1" applyProtection="1">
      <alignment horizontal="center" vertical="center"/>
      <protection/>
    </xf>
    <xf numFmtId="4" fontId="3" fillId="0" borderId="10" xfId="0" applyNumberFormat="1" applyFont="1" applyBorder="1" applyAlignment="1" applyProtection="1">
      <alignment horizontal="center" vertical="center"/>
      <protection/>
    </xf>
    <xf numFmtId="0" fontId="3" fillId="0" borderId="10" xfId="0" applyFont="1" applyBorder="1" applyAlignment="1" applyProtection="1">
      <alignment horizontal="left" vertical="distributed" wrapText="1"/>
      <protection/>
    </xf>
    <xf numFmtId="49" fontId="3" fillId="0" borderId="10" xfId="0" applyNumberFormat="1" applyFont="1" applyFill="1" applyBorder="1" applyAlignment="1" applyProtection="1">
      <alignment horizontal="left" vertical="center"/>
      <protection/>
    </xf>
    <xf numFmtId="0" fontId="3" fillId="0" borderId="22" xfId="0" applyFont="1" applyFill="1" applyBorder="1" applyAlignment="1" applyProtection="1">
      <alignment vertical="distributed"/>
      <protection/>
    </xf>
    <xf numFmtId="49" fontId="3" fillId="0" borderId="22" xfId="0" applyNumberFormat="1" applyFont="1" applyFill="1" applyBorder="1" applyAlignment="1" applyProtection="1">
      <alignment horizontal="left" vertical="distributed"/>
      <protection/>
    </xf>
    <xf numFmtId="49" fontId="3" fillId="0" borderId="14"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4" fontId="7" fillId="0" borderId="10" xfId="0" applyNumberFormat="1" applyFont="1" applyBorder="1" applyAlignment="1" applyProtection="1">
      <alignment/>
      <protection/>
    </xf>
    <xf numFmtId="0" fontId="3" fillId="0" borderId="0" xfId="58" applyFont="1" applyFill="1" applyBorder="1" applyAlignment="1" applyProtection="1">
      <alignment horizontal="left" vertical="distributed"/>
      <protection/>
    </xf>
    <xf numFmtId="49" fontId="3" fillId="0" borderId="22"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4" fontId="3" fillId="0" borderId="0" xfId="0" applyNumberFormat="1" applyFont="1" applyFill="1" applyBorder="1" applyAlignment="1" applyProtection="1">
      <alignment horizontal="center" vertical="center"/>
      <protection/>
    </xf>
    <xf numFmtId="4" fontId="3" fillId="0" borderId="0" xfId="0" applyNumberFormat="1" applyFont="1" applyBorder="1" applyAlignment="1" applyProtection="1">
      <alignment horizontal="center" vertical="center"/>
      <protection/>
    </xf>
    <xf numFmtId="4" fontId="2" fillId="0" borderId="0" xfId="0" applyNumberFormat="1" applyFont="1" applyBorder="1" applyAlignment="1" applyProtection="1">
      <alignment horizontal="right" vertical="center"/>
      <protection/>
    </xf>
    <xf numFmtId="49" fontId="3" fillId="0" borderId="0" xfId="0" applyNumberFormat="1"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49" fontId="3" fillId="0" borderId="0" xfId="0" applyNumberFormat="1" applyFont="1" applyFill="1" applyBorder="1" applyAlignment="1" applyProtection="1">
      <alignment horizontal="left" vertical="distributed"/>
      <protection/>
    </xf>
    <xf numFmtId="0" fontId="3" fillId="0" borderId="0" xfId="0" applyFont="1" applyBorder="1" applyAlignment="1" applyProtection="1">
      <alignment horizontal="center" vertical="center" wrapText="1"/>
      <protection/>
    </xf>
    <xf numFmtId="4" fontId="3" fillId="0" borderId="0"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49" fontId="2" fillId="0" borderId="0" xfId="0" applyNumberFormat="1" applyFont="1" applyFill="1" applyBorder="1" applyAlignment="1" applyProtection="1">
      <alignment vertical="distributed"/>
      <protection/>
    </xf>
    <xf numFmtId="49" fontId="3" fillId="0" borderId="0" xfId="0" applyNumberFormat="1" applyFont="1" applyFill="1" applyBorder="1" applyAlignment="1" applyProtection="1">
      <alignment horizontal="center" vertical="distributed"/>
      <protection/>
    </xf>
    <xf numFmtId="0" fontId="2" fillId="22" borderId="23" xfId="0" applyFont="1" applyFill="1" applyBorder="1" applyAlignment="1" applyProtection="1">
      <alignment horizontal="center" vertical="center"/>
      <protection/>
    </xf>
    <xf numFmtId="4" fontId="2" fillId="22" borderId="23" xfId="0" applyNumberFormat="1" applyFont="1" applyFill="1" applyBorder="1" applyAlignment="1" applyProtection="1">
      <alignment vertical="center"/>
      <protection/>
    </xf>
    <xf numFmtId="4" fontId="2" fillId="22" borderId="24" xfId="0" applyNumberFormat="1" applyFont="1" applyFill="1" applyBorder="1" applyAlignment="1" applyProtection="1">
      <alignment vertical="center"/>
      <protection/>
    </xf>
    <xf numFmtId="49" fontId="3" fillId="0" borderId="25" xfId="0" applyNumberFormat="1" applyFont="1" applyFill="1" applyBorder="1" applyAlignment="1" applyProtection="1">
      <alignment horizontal="left" vertical="distributed"/>
      <protection/>
    </xf>
    <xf numFmtId="0" fontId="3" fillId="0" borderId="26" xfId="0" applyFont="1" applyBorder="1" applyAlignment="1" applyProtection="1">
      <alignment horizontal="center" vertical="center" wrapText="1"/>
      <protection/>
    </xf>
    <xf numFmtId="4" fontId="3" fillId="0" borderId="30" xfId="0" applyNumberFormat="1" applyFont="1" applyFill="1" applyBorder="1" applyAlignment="1" applyProtection="1">
      <alignment horizontal="center" vertical="center" wrapText="1"/>
      <protection/>
    </xf>
    <xf numFmtId="4" fontId="2" fillId="0" borderId="25" xfId="0" applyNumberFormat="1" applyFont="1" applyBorder="1" applyAlignment="1" applyProtection="1">
      <alignment horizontal="center" vertical="center"/>
      <protection/>
    </xf>
    <xf numFmtId="4" fontId="2" fillId="0" borderId="26" xfId="0" applyNumberFormat="1" applyFont="1" applyBorder="1" applyAlignment="1" applyProtection="1">
      <alignment horizontal="center" vertical="center"/>
      <protection/>
    </xf>
    <xf numFmtId="4" fontId="2" fillId="0" borderId="30" xfId="0" applyNumberFormat="1"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49" fontId="2" fillId="0" borderId="22" xfId="0" applyNumberFormat="1" applyFont="1" applyFill="1" applyBorder="1" applyAlignment="1" applyProtection="1">
      <alignment horizontal="left" vertical="distributed" indent="1"/>
      <protection/>
    </xf>
    <xf numFmtId="0" fontId="2" fillId="0" borderId="0" xfId="0" applyFont="1" applyBorder="1" applyAlignment="1" applyProtection="1">
      <alignment horizontal="center" vertical="center" wrapText="1"/>
      <protection/>
    </xf>
    <xf numFmtId="4" fontId="2" fillId="0" borderId="31" xfId="0" applyNumberFormat="1" applyFont="1" applyFill="1" applyBorder="1" applyAlignment="1" applyProtection="1">
      <alignment horizontal="center" vertical="center" wrapText="1"/>
      <protection/>
    </xf>
    <xf numFmtId="4" fontId="2" fillId="0" borderId="0" xfId="0" applyNumberFormat="1" applyFont="1" applyBorder="1" applyAlignment="1" applyProtection="1">
      <alignment vertical="center"/>
      <protection/>
    </xf>
    <xf numFmtId="4" fontId="2" fillId="0" borderId="22" xfId="0" applyNumberFormat="1" applyFont="1" applyBorder="1" applyAlignment="1" applyProtection="1">
      <alignment horizontal="center" vertical="center"/>
      <protection/>
    </xf>
    <xf numFmtId="4" fontId="2" fillId="0" borderId="0" xfId="0" applyNumberFormat="1" applyFont="1" applyBorder="1" applyAlignment="1" applyProtection="1">
      <alignment horizontal="center" vertical="center"/>
      <protection/>
    </xf>
    <xf numFmtId="4" fontId="2" fillId="0" borderId="22" xfId="0" applyNumberFormat="1" applyFont="1" applyBorder="1" applyAlignment="1" applyProtection="1">
      <alignment vertical="center"/>
      <protection/>
    </xf>
    <xf numFmtId="4" fontId="8" fillId="0" borderId="22" xfId="0" applyNumberFormat="1" applyFont="1" applyBorder="1" applyAlignment="1" applyProtection="1">
      <alignment vertical="center"/>
      <protection/>
    </xf>
    <xf numFmtId="4" fontId="2" fillId="0" borderId="0" xfId="0" applyNumberFormat="1" applyFont="1" applyFill="1" applyBorder="1" applyAlignment="1" applyProtection="1">
      <alignment vertical="center"/>
      <protection/>
    </xf>
    <xf numFmtId="4" fontId="8" fillId="0" borderId="0" xfId="0" applyNumberFormat="1"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22" borderId="12" xfId="0" applyFont="1" applyFill="1" applyBorder="1" applyAlignment="1" applyProtection="1">
      <alignment horizontal="center" vertical="center"/>
      <protection/>
    </xf>
    <xf numFmtId="4" fontId="2" fillId="0" borderId="24" xfId="0" applyNumberFormat="1"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Fill="1" applyBorder="1" applyAlignment="1" applyProtection="1">
      <alignment horizontal="center"/>
      <protection/>
    </xf>
    <xf numFmtId="4" fontId="3" fillId="0" borderId="0" xfId="0" applyNumberFormat="1" applyFont="1" applyFill="1" applyBorder="1" applyAlignment="1" applyProtection="1">
      <alignment horizontal="center"/>
      <protection/>
    </xf>
    <xf numFmtId="4" fontId="2" fillId="0" borderId="0" xfId="0" applyNumberFormat="1" applyFont="1" applyFill="1" applyBorder="1" applyAlignment="1" applyProtection="1">
      <alignment horizontal="center"/>
      <protection/>
    </xf>
    <xf numFmtId="0" fontId="3" fillId="0" borderId="0" xfId="0" applyFont="1" applyFill="1" applyAlignment="1" applyProtection="1">
      <alignment horizontal="center" vertical="center" wrapText="1"/>
      <protection/>
    </xf>
    <xf numFmtId="0" fontId="3" fillId="0" borderId="0" xfId="0" applyFont="1" applyFill="1" applyBorder="1" applyAlignment="1" applyProtection="1">
      <alignment/>
      <protection/>
    </xf>
    <xf numFmtId="0" fontId="9" fillId="0" borderId="0" xfId="0" applyFont="1" applyFill="1" applyAlignment="1" applyProtection="1">
      <alignment/>
      <protection/>
    </xf>
    <xf numFmtId="0" fontId="3" fillId="0" borderId="0" xfId="0" applyFont="1" applyAlignment="1" applyProtection="1">
      <alignment horizontal="center" vertical="center"/>
      <protection/>
    </xf>
    <xf numFmtId="4" fontId="3" fillId="0" borderId="0" xfId="0" applyNumberFormat="1" applyFont="1" applyAlignment="1" applyProtection="1">
      <alignment/>
      <protection/>
    </xf>
    <xf numFmtId="0" fontId="0" fillId="0" borderId="0" xfId="0" applyAlignment="1" applyProtection="1">
      <alignment/>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55" applyFont="1" applyAlignment="1" applyProtection="1">
      <alignment horizontal="center" vertical="center"/>
      <protection/>
    </xf>
    <xf numFmtId="0" fontId="0" fillId="0" borderId="0" xfId="55" applyFont="1" applyAlignment="1" applyProtection="1">
      <alignment vertical="center"/>
      <protection/>
    </xf>
    <xf numFmtId="0" fontId="0" fillId="0" borderId="0" xfId="0" applyFont="1" applyFill="1" applyBorder="1" applyAlignment="1" applyProtection="1">
      <alignment vertical="center"/>
      <protection/>
    </xf>
    <xf numFmtId="49" fontId="30" fillId="0" borderId="0" xfId="0" applyNumberFormat="1" applyFont="1" applyFill="1" applyBorder="1" applyAlignment="1" applyProtection="1">
      <alignment horizontal="right" vertical="top"/>
      <protection/>
    </xf>
    <xf numFmtId="49" fontId="2" fillId="0" borderId="0" xfId="0" applyNumberFormat="1" applyFont="1" applyFill="1" applyBorder="1" applyAlignment="1" applyProtection="1">
      <alignment horizontal="center" vertical="top"/>
      <protection/>
    </xf>
    <xf numFmtId="49" fontId="16" fillId="0" borderId="0" xfId="0" applyNumberFormat="1" applyFont="1" applyFill="1" applyBorder="1" applyAlignment="1" applyProtection="1">
      <alignment horizontal="right"/>
      <protection/>
    </xf>
    <xf numFmtId="3" fontId="16" fillId="0" borderId="0" xfId="0" applyNumberFormat="1" applyFont="1" applyFill="1" applyBorder="1" applyAlignment="1" applyProtection="1">
      <alignment horizontal="right"/>
      <protection/>
    </xf>
    <xf numFmtId="4" fontId="16" fillId="0" borderId="0" xfId="0" applyNumberFormat="1" applyFont="1" applyFill="1" applyBorder="1" applyAlignment="1" applyProtection="1">
      <alignment horizontal="right"/>
      <protection/>
    </xf>
    <xf numFmtId="4" fontId="16" fillId="0" borderId="0" xfId="0" applyNumberFormat="1" applyFont="1" applyFill="1" applyAlignment="1" applyProtection="1">
      <alignment horizontal="right"/>
      <protection/>
    </xf>
    <xf numFmtId="0" fontId="29" fillId="0" borderId="0" xfId="0" applyFont="1" applyAlignment="1" applyProtection="1">
      <alignment/>
      <protection/>
    </xf>
    <xf numFmtId="0" fontId="30" fillId="0" borderId="0" xfId="0" applyFont="1" applyFill="1" applyBorder="1" applyAlignment="1" applyProtection="1">
      <alignment horizontal="right" vertical="top"/>
      <protection/>
    </xf>
    <xf numFmtId="0" fontId="2" fillId="0" borderId="0" xfId="0" applyFont="1" applyFill="1" applyAlignment="1" applyProtection="1">
      <alignment horizontal="center" vertical="top"/>
      <protection/>
    </xf>
    <xf numFmtId="0" fontId="16" fillId="0" borderId="0" xfId="0" applyFont="1" applyFill="1" applyBorder="1" applyAlignment="1" applyProtection="1">
      <alignment horizontal="right"/>
      <protection/>
    </xf>
    <xf numFmtId="0" fontId="16" fillId="0" borderId="0" xfId="0" applyFont="1" applyFill="1" applyBorder="1" applyAlignment="1" applyProtection="1">
      <alignment horizontal="right" vertical="top"/>
      <protection/>
    </xf>
    <xf numFmtId="0" fontId="3" fillId="0" borderId="0" xfId="0" applyFont="1" applyFill="1" applyBorder="1" applyAlignment="1" applyProtection="1">
      <alignment horizontal="justify" vertical="top" wrapText="1"/>
      <protection/>
    </xf>
    <xf numFmtId="0" fontId="2" fillId="0" borderId="0" xfId="0"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right" vertical="top"/>
      <protection/>
    </xf>
    <xf numFmtId="0" fontId="3" fillId="0" borderId="14" xfId="0" applyFont="1" applyFill="1" applyBorder="1" applyAlignment="1" applyProtection="1">
      <alignment/>
      <protection/>
    </xf>
    <xf numFmtId="0" fontId="3" fillId="0" borderId="22" xfId="0" applyFont="1" applyFill="1" applyBorder="1" applyAlignment="1" applyProtection="1">
      <alignment horizontal="right"/>
      <protection/>
    </xf>
    <xf numFmtId="0" fontId="3" fillId="0" borderId="0" xfId="0" applyFont="1" applyFill="1" applyBorder="1" applyAlignment="1" applyProtection="1">
      <alignment horizontal="right"/>
      <protection/>
    </xf>
    <xf numFmtId="3" fontId="3" fillId="0" borderId="0" xfId="0" applyNumberFormat="1" applyFont="1" applyFill="1" applyBorder="1" applyAlignment="1" applyProtection="1">
      <alignment horizontal="right"/>
      <protection/>
    </xf>
    <xf numFmtId="49" fontId="3" fillId="0" borderId="10" xfId="0" applyNumberFormat="1" applyFont="1" applyFill="1" applyBorder="1" applyAlignment="1" applyProtection="1">
      <alignment horizontal="right" vertical="top"/>
      <protection/>
    </xf>
    <xf numFmtId="0" fontId="3" fillId="0" borderId="10" xfId="0" applyFont="1" applyFill="1" applyBorder="1" applyAlignment="1" applyProtection="1">
      <alignment/>
      <protection/>
    </xf>
    <xf numFmtId="0" fontId="3" fillId="0" borderId="12" xfId="0" applyFont="1" applyFill="1" applyBorder="1" applyAlignment="1" applyProtection="1">
      <alignment horizontal="right"/>
      <protection/>
    </xf>
    <xf numFmtId="4" fontId="16" fillId="0" borderId="12" xfId="0" applyNumberFormat="1" applyFont="1" applyFill="1" applyBorder="1" applyAlignment="1" applyProtection="1">
      <alignment horizontal="right"/>
      <protection/>
    </xf>
    <xf numFmtId="4" fontId="3" fillId="0" borderId="12" xfId="0" applyNumberFormat="1" applyFont="1" applyFill="1" applyBorder="1" applyAlignment="1" applyProtection="1">
      <alignment horizontal="right"/>
      <protection/>
    </xf>
    <xf numFmtId="0" fontId="3" fillId="0" borderId="14" xfId="0" applyFont="1" applyFill="1" applyBorder="1" applyAlignment="1" applyProtection="1">
      <alignment horizontal="left" vertical="top" wrapText="1"/>
      <protection/>
    </xf>
    <xf numFmtId="0" fontId="3" fillId="0" borderId="32" xfId="0" applyFont="1" applyFill="1" applyBorder="1" applyAlignment="1" applyProtection="1">
      <alignment/>
      <protection/>
    </xf>
    <xf numFmtId="0" fontId="3" fillId="0" borderId="33" xfId="0" applyFont="1" applyFill="1" applyBorder="1" applyAlignment="1" applyProtection="1">
      <alignment/>
      <protection/>
    </xf>
    <xf numFmtId="0" fontId="3" fillId="0" borderId="10" xfId="0" applyFont="1" applyFill="1" applyBorder="1" applyAlignment="1" applyProtection="1">
      <alignment horizontal="left" vertical="top" wrapText="1"/>
      <protection/>
    </xf>
    <xf numFmtId="3" fontId="3" fillId="0" borderId="12" xfId="0" applyNumberFormat="1" applyFont="1" applyFill="1" applyBorder="1" applyAlignment="1" applyProtection="1">
      <alignment horizontal="right"/>
      <protection/>
    </xf>
    <xf numFmtId="0" fontId="16" fillId="0" borderId="14" xfId="0" applyFont="1" applyFill="1" applyBorder="1" applyAlignment="1" applyProtection="1">
      <alignment horizontal="right" vertical="top"/>
      <protection/>
    </xf>
    <xf numFmtId="0" fontId="16" fillId="0" borderId="0" xfId="0" applyFont="1" applyFill="1" applyAlignment="1" applyProtection="1">
      <alignment horizontal="right"/>
      <protection/>
    </xf>
    <xf numFmtId="1" fontId="16" fillId="0" borderId="0" xfId="42" applyNumberFormat="1" applyFont="1" applyFill="1" applyAlignment="1" applyProtection="1">
      <alignment horizontal="right"/>
      <protection/>
    </xf>
    <xf numFmtId="0" fontId="16" fillId="0" borderId="10" xfId="0" applyFont="1" applyFill="1" applyBorder="1" applyAlignment="1" applyProtection="1" quotePrefix="1">
      <alignment horizontal="right" vertical="top"/>
      <protection/>
    </xf>
    <xf numFmtId="0" fontId="16" fillId="0" borderId="12" xfId="0" applyFont="1" applyFill="1" applyBorder="1" applyAlignment="1" applyProtection="1">
      <alignment horizontal="right"/>
      <protection/>
    </xf>
    <xf numFmtId="1" fontId="16" fillId="0" borderId="12" xfId="42" applyNumberFormat="1" applyFont="1" applyFill="1" applyBorder="1" applyAlignment="1" applyProtection="1">
      <alignment horizontal="right"/>
      <protection/>
    </xf>
    <xf numFmtId="3" fontId="16" fillId="0" borderId="12" xfId="0" applyNumberFormat="1" applyFont="1" applyFill="1" applyBorder="1" applyAlignment="1" applyProtection="1">
      <alignment horizontal="right"/>
      <protection/>
    </xf>
    <xf numFmtId="0" fontId="16" fillId="0" borderId="10" xfId="0" applyFont="1" applyFill="1" applyBorder="1" applyAlignment="1" applyProtection="1">
      <alignment horizontal="right" vertical="top"/>
      <protection/>
    </xf>
    <xf numFmtId="0" fontId="3" fillId="0" borderId="31" xfId="0" applyFont="1" applyFill="1" applyBorder="1" applyAlignment="1" applyProtection="1">
      <alignment horizontal="left" vertical="top" wrapText="1"/>
      <protection/>
    </xf>
    <xf numFmtId="0" fontId="16" fillId="0" borderId="34" xfId="0" applyFont="1" applyFill="1" applyBorder="1" applyAlignment="1" applyProtection="1">
      <alignment horizontal="right" vertical="top"/>
      <protection/>
    </xf>
    <xf numFmtId="0" fontId="6" fillId="0" borderId="35" xfId="0" applyFont="1" applyFill="1" applyBorder="1" applyAlignment="1" applyProtection="1">
      <alignment horizontal="left" vertical="top" wrapText="1"/>
      <protection/>
    </xf>
    <xf numFmtId="0" fontId="16" fillId="0" borderId="35" xfId="0" applyFont="1" applyFill="1" applyBorder="1" applyAlignment="1" applyProtection="1">
      <alignment horizontal="right"/>
      <protection/>
    </xf>
    <xf numFmtId="3" fontId="16" fillId="0" borderId="35" xfId="0" applyNumberFormat="1" applyFont="1" applyFill="1" applyBorder="1" applyAlignment="1" applyProtection="1">
      <alignment horizontal="right"/>
      <protection/>
    </xf>
    <xf numFmtId="4" fontId="16" fillId="0" borderId="35" xfId="0" applyNumberFormat="1" applyFont="1" applyFill="1" applyBorder="1" applyAlignment="1" applyProtection="1">
      <alignment horizontal="right"/>
      <protection/>
    </xf>
    <xf numFmtId="4" fontId="16" fillId="0" borderId="13" xfId="0" applyNumberFormat="1" applyFont="1" applyFill="1" applyBorder="1" applyAlignment="1" applyProtection="1">
      <alignment horizontal="right"/>
      <protection/>
    </xf>
    <xf numFmtId="0" fontId="3" fillId="0" borderId="0" xfId="0" applyFont="1" applyFill="1" applyBorder="1" applyAlignment="1" applyProtection="1">
      <alignment horizontal="left" vertical="top" wrapText="1"/>
      <protection/>
    </xf>
    <xf numFmtId="0" fontId="16" fillId="0" borderId="22" xfId="0" applyFont="1" applyFill="1" applyBorder="1" applyAlignment="1" applyProtection="1">
      <alignment horizontal="right"/>
      <protection/>
    </xf>
    <xf numFmtId="1" fontId="16" fillId="0" borderId="0" xfId="42" applyNumberFormat="1" applyFont="1" applyFill="1" applyBorder="1" applyAlignment="1" applyProtection="1">
      <alignment horizontal="right"/>
      <protection/>
    </xf>
    <xf numFmtId="0" fontId="3" fillId="0" borderId="31" xfId="0" applyFont="1" applyFill="1" applyBorder="1" applyAlignment="1" applyProtection="1">
      <alignment horizontal="left" vertical="top"/>
      <protection/>
    </xf>
    <xf numFmtId="0" fontId="3" fillId="0" borderId="36" xfId="0" applyFont="1" applyFill="1" applyBorder="1" applyAlignment="1" applyProtection="1">
      <alignment horizontal="left" vertical="top"/>
      <protection/>
    </xf>
    <xf numFmtId="0" fontId="3" fillId="0" borderId="0" xfId="0" applyFont="1" applyFill="1" applyAlignment="1" applyProtection="1">
      <alignment horizontal="left" vertical="top" wrapText="1"/>
      <protection/>
    </xf>
    <xf numFmtId="0" fontId="3" fillId="0" borderId="0" xfId="0" applyFont="1" applyFill="1" applyAlignment="1" applyProtection="1">
      <alignment horizontal="left" vertical="top"/>
      <protection/>
    </xf>
    <xf numFmtId="0" fontId="16" fillId="0" borderId="11" xfId="0" applyFont="1" applyFill="1" applyBorder="1" applyAlignment="1" applyProtection="1">
      <alignment horizontal="right" vertical="top"/>
      <protection/>
    </xf>
    <xf numFmtId="0" fontId="3" fillId="0" borderId="30" xfId="0" applyFont="1" applyFill="1" applyBorder="1" applyAlignment="1" applyProtection="1">
      <alignment horizontal="left" vertical="top"/>
      <protection/>
    </xf>
    <xf numFmtId="1" fontId="3" fillId="0" borderId="0" xfId="42" applyNumberFormat="1" applyFont="1" applyFill="1" applyBorder="1" applyAlignment="1" applyProtection="1">
      <alignment horizontal="right"/>
      <protection/>
    </xf>
    <xf numFmtId="3" fontId="3" fillId="0" borderId="0" xfId="0" applyNumberFormat="1" applyFont="1" applyFill="1" applyBorder="1" applyAlignment="1" applyProtection="1">
      <alignment horizontal="right"/>
      <protection/>
    </xf>
    <xf numFmtId="49" fontId="3" fillId="0" borderId="11" xfId="0" applyNumberFormat="1" applyFont="1" applyFill="1" applyBorder="1" applyAlignment="1" applyProtection="1">
      <alignment horizontal="right" vertical="top"/>
      <protection/>
    </xf>
    <xf numFmtId="0" fontId="3" fillId="0" borderId="11" xfId="0" applyFont="1" applyFill="1" applyBorder="1" applyAlignment="1" applyProtection="1">
      <alignment horizontal="left" vertical="top"/>
      <protection/>
    </xf>
    <xf numFmtId="0" fontId="3" fillId="0" borderId="12" xfId="0" applyFont="1" applyFill="1" applyBorder="1" applyAlignment="1" applyProtection="1">
      <alignment horizontal="right"/>
      <protection/>
    </xf>
    <xf numFmtId="3" fontId="3" fillId="0" borderId="12" xfId="0" applyNumberFormat="1" applyFont="1" applyFill="1" applyBorder="1" applyAlignment="1" applyProtection="1">
      <alignment horizontal="right"/>
      <protection/>
    </xf>
    <xf numFmtId="0" fontId="3" fillId="0" borderId="25" xfId="0" applyNumberFormat="1" applyFont="1" applyFill="1" applyBorder="1" applyAlignment="1" applyProtection="1">
      <alignment horizontal="right" vertical="top"/>
      <protection/>
    </xf>
    <xf numFmtId="0" fontId="3" fillId="0" borderId="22" xfId="0" applyFont="1" applyFill="1" applyBorder="1" applyAlignment="1" applyProtection="1">
      <alignment horizontal="right"/>
      <protection/>
    </xf>
    <xf numFmtId="1" fontId="3" fillId="0" borderId="0" xfId="42" applyNumberFormat="1" applyFont="1" applyFill="1" applyBorder="1" applyAlignment="1" applyProtection="1">
      <alignment horizontal="right"/>
      <protection/>
    </xf>
    <xf numFmtId="49" fontId="3" fillId="0" borderId="32" xfId="0" applyNumberFormat="1" applyFont="1" applyFill="1" applyBorder="1" applyAlignment="1" applyProtection="1">
      <alignment horizontal="right" vertical="top"/>
      <protection/>
    </xf>
    <xf numFmtId="0" fontId="3" fillId="0" borderId="0" xfId="0" applyFont="1" applyFill="1" applyAlignment="1" applyProtection="1">
      <alignment horizontal="justify" vertical="top" wrapText="1"/>
      <protection/>
    </xf>
    <xf numFmtId="0" fontId="16" fillId="0" borderId="37" xfId="0" applyFont="1" applyFill="1" applyBorder="1" applyAlignment="1" applyProtection="1">
      <alignment horizontal="right" vertical="top"/>
      <protection/>
    </xf>
    <xf numFmtId="0" fontId="4" fillId="0" borderId="37" xfId="0" applyFont="1" applyFill="1" applyBorder="1" applyAlignment="1" applyProtection="1">
      <alignment horizontal="justify" vertical="top" wrapText="1"/>
      <protection/>
    </xf>
    <xf numFmtId="0" fontId="16" fillId="0" borderId="37" xfId="0" applyFont="1" applyFill="1" applyBorder="1" applyAlignment="1" applyProtection="1">
      <alignment horizontal="right"/>
      <protection/>
    </xf>
    <xf numFmtId="3" fontId="16" fillId="0" borderId="37" xfId="0" applyNumberFormat="1" applyFont="1" applyFill="1" applyBorder="1" applyAlignment="1" applyProtection="1">
      <alignment horizontal="right"/>
      <protection/>
    </xf>
    <xf numFmtId="4" fontId="16" fillId="0" borderId="37" xfId="0" applyNumberFormat="1" applyFont="1" applyFill="1" applyBorder="1" applyAlignment="1" applyProtection="1">
      <alignment horizontal="right"/>
      <protection/>
    </xf>
    <xf numFmtId="0" fontId="2" fillId="0" borderId="0" xfId="0" applyFont="1" applyFill="1" applyBorder="1" applyAlignment="1" applyProtection="1">
      <alignment horizontal="center" vertical="top"/>
      <protection/>
    </xf>
    <xf numFmtId="0" fontId="3" fillId="0" borderId="30" xfId="0" applyFont="1" applyFill="1" applyBorder="1" applyAlignment="1" applyProtection="1">
      <alignment horizontal="justify" vertical="top" wrapText="1"/>
      <protection/>
    </xf>
    <xf numFmtId="0" fontId="3" fillId="0" borderId="31" xfId="0" applyFont="1" applyFill="1" applyBorder="1" applyAlignment="1" applyProtection="1">
      <alignment horizontal="justify" vertical="top" wrapText="1"/>
      <protection/>
    </xf>
    <xf numFmtId="0" fontId="3" fillId="0" borderId="14" xfId="0" applyFont="1" applyFill="1" applyBorder="1" applyAlignment="1" applyProtection="1">
      <alignment horizontal="justify" vertical="top" wrapText="1"/>
      <protection/>
    </xf>
    <xf numFmtId="0" fontId="2" fillId="0" borderId="10" xfId="0" applyFont="1" applyFill="1" applyBorder="1" applyAlignment="1" applyProtection="1">
      <alignment horizontal="left" vertical="top" wrapText="1"/>
      <protection/>
    </xf>
    <xf numFmtId="0" fontId="31" fillId="0" borderId="10" xfId="0" applyFont="1" applyFill="1" applyBorder="1" applyAlignment="1" applyProtection="1">
      <alignment horizontal="left" vertical="top"/>
      <protection/>
    </xf>
    <xf numFmtId="0" fontId="3" fillId="0" borderId="10" xfId="0" applyFont="1" applyFill="1" applyBorder="1" applyAlignment="1" applyProtection="1">
      <alignment horizontal="justify" vertical="top" wrapText="1"/>
      <protection/>
    </xf>
    <xf numFmtId="0" fontId="16" fillId="0" borderId="25" xfId="0" applyFont="1" applyFill="1" applyBorder="1" applyAlignment="1" applyProtection="1">
      <alignment horizontal="right"/>
      <protection/>
    </xf>
    <xf numFmtId="3" fontId="16" fillId="0" borderId="26" xfId="0" applyNumberFormat="1" applyFont="1" applyFill="1" applyBorder="1" applyAlignment="1" applyProtection="1">
      <alignment horizontal="right"/>
      <protection/>
    </xf>
    <xf numFmtId="0" fontId="16" fillId="0" borderId="10" xfId="0" applyFont="1" applyFill="1" applyBorder="1" applyAlignment="1" applyProtection="1">
      <alignment horizontal="right" vertical="top"/>
      <protection/>
    </xf>
    <xf numFmtId="0" fontId="3" fillId="0" borderId="0" xfId="0" applyFont="1" applyFill="1" applyAlignment="1" applyProtection="1">
      <alignment horizontal="left"/>
      <protection/>
    </xf>
    <xf numFmtId="0" fontId="16" fillId="0" borderId="32" xfId="0" applyFont="1" applyFill="1" applyBorder="1" applyAlignment="1" applyProtection="1">
      <alignment horizontal="center"/>
      <protection/>
    </xf>
    <xf numFmtId="0" fontId="16" fillId="0" borderId="33" xfId="0" applyFont="1" applyFill="1" applyBorder="1" applyAlignment="1" applyProtection="1">
      <alignment horizontal="center"/>
      <protection/>
    </xf>
    <xf numFmtId="0" fontId="16" fillId="0" borderId="0" xfId="0" applyFont="1" applyFill="1" applyAlignment="1" applyProtection="1">
      <alignment/>
      <protection/>
    </xf>
    <xf numFmtId="0" fontId="6" fillId="0" borderId="10" xfId="0" applyFont="1" applyFill="1" applyBorder="1" applyAlignment="1" applyProtection="1">
      <alignment horizontal="left" vertical="top"/>
      <protection/>
    </xf>
    <xf numFmtId="0" fontId="3" fillId="0" borderId="22"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protection/>
    </xf>
    <xf numFmtId="0" fontId="3" fillId="0" borderId="10" xfId="0" applyFont="1" applyFill="1" applyBorder="1" applyAlignment="1" applyProtection="1">
      <alignment horizontal="left" vertical="top"/>
      <protection/>
    </xf>
    <xf numFmtId="0" fontId="16" fillId="0" borderId="25" xfId="0" applyFont="1" applyFill="1" applyBorder="1" applyAlignment="1" applyProtection="1">
      <alignment horizontal="center"/>
      <protection/>
    </xf>
    <xf numFmtId="0" fontId="16" fillId="0" borderId="26" xfId="0" applyFont="1" applyFill="1" applyBorder="1" applyAlignment="1" applyProtection="1">
      <alignment horizontal="center"/>
      <protection/>
    </xf>
    <xf numFmtId="0" fontId="16" fillId="0" borderId="32" xfId="0" applyFont="1" applyFill="1" applyBorder="1" applyAlignment="1" applyProtection="1">
      <alignment horizontal="right"/>
      <protection/>
    </xf>
    <xf numFmtId="3" fontId="16" fillId="0" borderId="33" xfId="0" applyNumberFormat="1" applyFont="1" applyFill="1" applyBorder="1" applyAlignment="1" applyProtection="1">
      <alignment horizontal="right"/>
      <protection/>
    </xf>
    <xf numFmtId="0" fontId="3" fillId="0" borderId="10" xfId="0" applyFont="1" applyFill="1" applyBorder="1" applyAlignment="1" applyProtection="1">
      <alignment horizontal="left" vertical="top" wrapText="1"/>
      <protection/>
    </xf>
    <xf numFmtId="0" fontId="3" fillId="0" borderId="22" xfId="0" applyFont="1" applyFill="1" applyBorder="1" applyAlignment="1" applyProtection="1">
      <alignment horizontal="left" vertical="top"/>
      <protection/>
    </xf>
    <xf numFmtId="0" fontId="16" fillId="0" borderId="22"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0" fontId="32" fillId="0" borderId="0" xfId="0" applyFont="1" applyAlignment="1" applyProtection="1">
      <alignment/>
      <protection/>
    </xf>
    <xf numFmtId="0" fontId="16" fillId="0" borderId="0" xfId="0" applyFont="1" applyFill="1" applyBorder="1" applyAlignment="1" applyProtection="1">
      <alignment horizontal="right" vertical="top"/>
      <protection/>
    </xf>
    <xf numFmtId="0" fontId="3" fillId="0" borderId="10" xfId="0" applyFont="1" applyFill="1" applyBorder="1" applyAlignment="1" applyProtection="1">
      <alignment horizontal="left"/>
      <protection/>
    </xf>
    <xf numFmtId="0" fontId="16" fillId="0" borderId="0" xfId="0" applyFont="1" applyFill="1" applyBorder="1" applyAlignment="1" applyProtection="1">
      <alignment/>
      <protection/>
    </xf>
    <xf numFmtId="0" fontId="3" fillId="0" borderId="12" xfId="0" applyFont="1" applyFill="1" applyBorder="1" applyAlignment="1" applyProtection="1">
      <alignment horizontal="right"/>
      <protection/>
    </xf>
    <xf numFmtId="0" fontId="16" fillId="0" borderId="0" xfId="0" applyFont="1" applyFill="1" applyAlignment="1" applyProtection="1">
      <alignment/>
      <protection/>
    </xf>
    <xf numFmtId="0" fontId="16" fillId="0" borderId="38" xfId="0" applyFont="1" applyFill="1" applyBorder="1" applyAlignment="1" applyProtection="1">
      <alignment horizontal="right" vertical="top"/>
      <protection/>
    </xf>
    <xf numFmtId="4" fontId="3" fillId="0" borderId="14" xfId="0" applyNumberFormat="1" applyFont="1" applyFill="1" applyBorder="1" applyAlignment="1" applyProtection="1">
      <alignment horizontal="right"/>
      <protection/>
    </xf>
    <xf numFmtId="4" fontId="16" fillId="0" borderId="14" xfId="0" applyNumberFormat="1" applyFont="1" applyFill="1" applyBorder="1" applyAlignment="1" applyProtection="1">
      <alignment horizontal="right"/>
      <protection/>
    </xf>
    <xf numFmtId="0" fontId="16" fillId="0" borderId="35" xfId="0" applyFont="1" applyFill="1" applyBorder="1" applyAlignment="1" applyProtection="1">
      <alignment horizontal="right" vertical="top"/>
      <protection/>
    </xf>
    <xf numFmtId="4" fontId="3" fillId="0" borderId="39" xfId="0" applyNumberFormat="1" applyFont="1" applyFill="1" applyBorder="1" applyAlignment="1" applyProtection="1">
      <alignment horizontal="right"/>
      <protection/>
    </xf>
    <xf numFmtId="2" fontId="29" fillId="0" borderId="13" xfId="0" applyNumberFormat="1" applyFont="1" applyBorder="1" applyAlignment="1" applyProtection="1">
      <alignment/>
      <protection/>
    </xf>
    <xf numFmtId="0" fontId="16" fillId="0" borderId="22" xfId="0" applyFont="1" applyFill="1" applyBorder="1" applyAlignment="1" applyProtection="1">
      <alignment horizontal="right" vertical="top"/>
      <protection/>
    </xf>
    <xf numFmtId="0" fontId="3" fillId="0" borderId="37" xfId="0" applyFont="1" applyFill="1" applyBorder="1" applyAlignment="1" applyProtection="1">
      <alignment horizontal="center" vertical="top" wrapText="1"/>
      <protection/>
    </xf>
    <xf numFmtId="0" fontId="16" fillId="0" borderId="33" xfId="0" applyFont="1" applyFill="1" applyBorder="1" applyAlignment="1" applyProtection="1">
      <alignment horizontal="right" vertical="top"/>
      <protection/>
    </xf>
    <xf numFmtId="0" fontId="3" fillId="0" borderId="30" xfId="0" applyFont="1" applyFill="1" applyBorder="1" applyAlignment="1" applyProtection="1">
      <alignment horizontal="left" vertical="top" wrapText="1"/>
      <protection/>
    </xf>
    <xf numFmtId="0" fontId="16" fillId="0" borderId="12" xfId="0" applyFont="1" applyFill="1" applyBorder="1" applyAlignment="1" applyProtection="1">
      <alignment horizontal="right" vertical="top"/>
      <protection/>
    </xf>
    <xf numFmtId="0" fontId="3" fillId="0" borderId="12" xfId="0" applyFont="1" applyFill="1" applyBorder="1" applyAlignment="1" applyProtection="1">
      <alignment vertical="top" wrapText="1"/>
      <protection/>
    </xf>
    <xf numFmtId="0" fontId="3" fillId="0" borderId="14" xfId="0" applyFont="1" applyFill="1" applyBorder="1" applyAlignment="1" applyProtection="1">
      <alignment vertical="top" wrapText="1"/>
      <protection/>
    </xf>
    <xf numFmtId="0" fontId="3" fillId="0" borderId="11" xfId="0" applyFont="1" applyFill="1" applyBorder="1" applyAlignment="1" applyProtection="1">
      <alignment vertical="top" wrapText="1"/>
      <protection/>
    </xf>
    <xf numFmtId="0" fontId="3" fillId="0" borderId="12" xfId="55" applyFont="1" applyFill="1" applyBorder="1" applyAlignment="1" applyProtection="1">
      <alignment vertical="top" wrapText="1"/>
      <protection/>
    </xf>
    <xf numFmtId="0" fontId="3" fillId="0" borderId="12" xfId="0" applyFont="1" applyFill="1" applyBorder="1" applyAlignment="1" applyProtection="1">
      <alignment horizontal="left" vertical="top" wrapText="1"/>
      <protection/>
    </xf>
    <xf numFmtId="0" fontId="6" fillId="0" borderId="40" xfId="0" applyFont="1" applyFill="1" applyBorder="1" applyAlignment="1" applyProtection="1">
      <alignment horizontal="justify" vertical="top" wrapText="1"/>
      <protection/>
    </xf>
    <xf numFmtId="0" fontId="16" fillId="0" borderId="41" xfId="0" applyFont="1" applyFill="1" applyBorder="1" applyAlignment="1" applyProtection="1">
      <alignment horizontal="right"/>
      <protection/>
    </xf>
    <xf numFmtId="0" fontId="16" fillId="0" borderId="33" xfId="0" applyFont="1" applyFill="1" applyBorder="1" applyAlignment="1" applyProtection="1">
      <alignment/>
      <protection/>
    </xf>
    <xf numFmtId="0" fontId="3" fillId="0" borderId="14" xfId="0" applyFont="1" applyFill="1" applyBorder="1" applyAlignment="1" applyProtection="1">
      <alignment horizontal="right" vertical="top"/>
      <protection/>
    </xf>
    <xf numFmtId="0" fontId="3" fillId="0" borderId="30" xfId="0" applyFont="1" applyFill="1" applyBorder="1" applyAlignment="1" applyProtection="1">
      <alignment horizontal="justify" vertical="top"/>
      <protection/>
    </xf>
    <xf numFmtId="4" fontId="29" fillId="0" borderId="0" xfId="0" applyNumberFormat="1" applyFont="1" applyFill="1" applyAlignment="1" applyProtection="1">
      <alignment horizontal="right"/>
      <protection/>
    </xf>
    <xf numFmtId="4" fontId="29" fillId="0" borderId="0" xfId="0" applyNumberFormat="1" applyFont="1" applyFill="1" applyAlignment="1" applyProtection="1">
      <alignment/>
      <protection/>
    </xf>
    <xf numFmtId="4" fontId="3" fillId="0" borderId="0" xfId="0" applyNumberFormat="1" applyFont="1" applyFill="1" applyAlignment="1" applyProtection="1">
      <alignment horizontal="center"/>
      <protection/>
    </xf>
    <xf numFmtId="0" fontId="29" fillId="0" borderId="10" xfId="0" applyFont="1" applyFill="1" applyBorder="1" applyAlignment="1" applyProtection="1">
      <alignment horizontal="right" vertical="top"/>
      <protection/>
    </xf>
    <xf numFmtId="0" fontId="3" fillId="0" borderId="31" xfId="0" applyFont="1" applyFill="1" applyBorder="1" applyAlignment="1" applyProtection="1">
      <alignment vertical="top"/>
      <protection/>
    </xf>
    <xf numFmtId="0" fontId="29" fillId="0" borderId="11" xfId="0" applyFont="1" applyFill="1" applyBorder="1" applyAlignment="1" applyProtection="1">
      <alignment horizontal="right" vertical="top"/>
      <protection/>
    </xf>
    <xf numFmtId="0" fontId="3" fillId="0" borderId="36" xfId="0" applyFont="1" applyFill="1" applyBorder="1" applyAlignment="1" applyProtection="1">
      <alignment horizontal="justify" vertical="top"/>
      <protection/>
    </xf>
    <xf numFmtId="0" fontId="3" fillId="0" borderId="14" xfId="0" applyFont="1" applyFill="1" applyBorder="1" applyAlignment="1" applyProtection="1">
      <alignment horizontal="justify" vertical="top"/>
      <protection/>
    </xf>
    <xf numFmtId="0" fontId="3" fillId="0" borderId="10" xfId="0" applyFont="1" applyFill="1" applyBorder="1" applyAlignment="1" applyProtection="1">
      <alignment vertical="top"/>
      <protection/>
    </xf>
    <xf numFmtId="0" fontId="3" fillId="0" borderId="11" xfId="0" applyFont="1" applyFill="1" applyBorder="1" applyAlignment="1" applyProtection="1">
      <alignment horizontal="justify" vertical="top"/>
      <protection/>
    </xf>
    <xf numFmtId="49" fontId="3" fillId="0" borderId="31" xfId="0" applyNumberFormat="1" applyFont="1" applyFill="1" applyBorder="1" applyAlignment="1" applyProtection="1">
      <alignment vertical="top"/>
      <protection/>
    </xf>
    <xf numFmtId="0" fontId="16" fillId="0" borderId="10" xfId="0" applyFont="1" applyFill="1" applyBorder="1" applyAlignment="1" applyProtection="1">
      <alignment/>
      <protection/>
    </xf>
    <xf numFmtId="0" fontId="3" fillId="0" borderId="36" xfId="0" applyFont="1" applyFill="1" applyBorder="1" applyAlignment="1" applyProtection="1">
      <alignment horizontal="left" vertical="top" wrapText="1"/>
      <protection/>
    </xf>
    <xf numFmtId="4" fontId="16" fillId="0" borderId="33" xfId="0" applyNumberFormat="1" applyFont="1" applyFill="1" applyBorder="1" applyAlignment="1" applyProtection="1">
      <alignment horizontal="right"/>
      <protection/>
    </xf>
    <xf numFmtId="0" fontId="3" fillId="0" borderId="42" xfId="0" applyFont="1" applyFill="1" applyBorder="1" applyAlignment="1" applyProtection="1">
      <alignment horizontal="left" vertical="top" wrapText="1"/>
      <protection/>
    </xf>
    <xf numFmtId="0" fontId="2" fillId="0" borderId="43" xfId="0" applyFont="1" applyFill="1" applyBorder="1" applyAlignment="1" applyProtection="1">
      <alignment horizontal="justify" vertical="top" wrapText="1"/>
      <protection/>
    </xf>
    <xf numFmtId="0" fontId="3" fillId="0" borderId="43" xfId="0" applyFont="1" applyFill="1" applyBorder="1" applyAlignment="1" applyProtection="1">
      <alignment horizontal="justify" vertical="top" wrapText="1"/>
      <protection/>
    </xf>
    <xf numFmtId="0" fontId="3" fillId="0" borderId="12" xfId="0" applyFont="1" applyFill="1" applyBorder="1" applyAlignment="1" applyProtection="1">
      <alignment horizontal="right" vertical="top" wrapText="1"/>
      <protection/>
    </xf>
    <xf numFmtId="0" fontId="3" fillId="0" borderId="24" xfId="0" applyFont="1" applyFill="1" applyBorder="1" applyAlignment="1" applyProtection="1">
      <alignment horizontal="left" vertical="top" wrapText="1"/>
      <protection/>
    </xf>
    <xf numFmtId="0" fontId="3" fillId="0" borderId="12" xfId="0" applyFont="1" applyFill="1" applyBorder="1" applyAlignment="1" applyProtection="1">
      <alignment horizontal="center" vertical="center" wrapText="1"/>
      <protection/>
    </xf>
    <xf numFmtId="0" fontId="3" fillId="0" borderId="14" xfId="0" applyFont="1" applyFill="1" applyBorder="1" applyAlignment="1" applyProtection="1">
      <alignment horizontal="right" vertical="top" wrapText="1"/>
      <protection/>
    </xf>
    <xf numFmtId="0" fontId="3" fillId="0" borderId="26"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right" vertical="top" wrapText="1"/>
      <protection/>
    </xf>
    <xf numFmtId="0" fontId="3" fillId="0" borderId="11" xfId="0" applyFont="1" applyFill="1" applyBorder="1" applyAlignment="1" applyProtection="1">
      <alignment horizontal="right" vertical="top" wrapText="1"/>
      <protection/>
    </xf>
    <xf numFmtId="0" fontId="3" fillId="0" borderId="11" xfId="0" applyFont="1" applyFill="1" applyBorder="1" applyAlignment="1" applyProtection="1">
      <alignment horizontal="left" vertical="top" wrapText="1"/>
      <protection/>
    </xf>
    <xf numFmtId="0" fontId="3" fillId="0" borderId="25" xfId="0" applyFont="1" applyFill="1" applyBorder="1" applyAlignment="1" applyProtection="1">
      <alignment horizontal="right" vertical="top" wrapText="1"/>
      <protection/>
    </xf>
    <xf numFmtId="0" fontId="3" fillId="0" borderId="32" xfId="0" applyFont="1" applyFill="1" applyBorder="1" applyAlignment="1" applyProtection="1">
      <alignment horizontal="right" vertical="top" wrapText="1"/>
      <protection/>
    </xf>
    <xf numFmtId="0" fontId="3" fillId="0" borderId="22" xfId="0" applyFont="1" applyFill="1" applyBorder="1" applyAlignment="1" applyProtection="1">
      <alignment horizontal="right" vertical="top" wrapText="1"/>
      <protection/>
    </xf>
    <xf numFmtId="0" fontId="3" fillId="0" borderId="27" xfId="0" applyFont="1" applyFill="1" applyBorder="1" applyAlignment="1" applyProtection="1">
      <alignment horizontal="center" vertical="center" wrapText="1"/>
      <protection/>
    </xf>
    <xf numFmtId="0" fontId="3" fillId="0" borderId="23" xfId="0" applyFont="1" applyFill="1" applyBorder="1" applyAlignment="1" applyProtection="1">
      <alignment horizontal="right" vertical="top" wrapText="1"/>
      <protection/>
    </xf>
    <xf numFmtId="0" fontId="3" fillId="0" borderId="27" xfId="0" applyFont="1" applyFill="1" applyBorder="1" applyAlignment="1" applyProtection="1">
      <alignment horizontal="left" vertical="top" wrapText="1"/>
      <protection/>
    </xf>
    <xf numFmtId="0" fontId="3" fillId="0" borderId="25" xfId="0" applyNumberFormat="1" applyFont="1" applyFill="1" applyBorder="1" applyAlignment="1" applyProtection="1">
      <alignment horizontal="right" vertical="top" wrapText="1"/>
      <protection/>
    </xf>
    <xf numFmtId="0" fontId="3" fillId="0" borderId="23" xfId="0" applyNumberFormat="1" applyFont="1" applyFill="1" applyBorder="1" applyAlignment="1" applyProtection="1">
      <alignment horizontal="right" vertical="top" wrapText="1"/>
      <protection/>
    </xf>
    <xf numFmtId="0" fontId="3" fillId="0" borderId="14" xfId="0" applyFont="1" applyFill="1" applyBorder="1" applyAlignment="1" applyProtection="1">
      <alignment horizontal="center" vertical="center" wrapText="1"/>
      <protection/>
    </xf>
    <xf numFmtId="0" fontId="2" fillId="0" borderId="0" xfId="0" applyFont="1" applyFill="1" applyBorder="1" applyAlignment="1" applyProtection="1">
      <alignment horizontal="right" vertical="top" wrapText="1"/>
      <protection/>
    </xf>
    <xf numFmtId="0" fontId="2" fillId="0" borderId="34" xfId="0" applyFont="1" applyFill="1" applyBorder="1" applyAlignment="1" applyProtection="1">
      <alignment horizontal="justify" vertical="top" wrapText="1"/>
      <protection/>
    </xf>
    <xf numFmtId="0" fontId="3" fillId="0" borderId="35" xfId="0" applyFont="1" applyFill="1" applyBorder="1" applyAlignment="1" applyProtection="1">
      <alignment horizontal="center" vertical="center" wrapText="1"/>
      <protection/>
    </xf>
    <xf numFmtId="4" fontId="16" fillId="0" borderId="13"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right" vertical="top" wrapText="1"/>
      <protection/>
    </xf>
    <xf numFmtId="0" fontId="33" fillId="0" borderId="0" xfId="0" applyFont="1" applyFill="1" applyBorder="1" applyAlignment="1" applyProtection="1">
      <alignment horizontal="right" vertical="top" wrapText="1"/>
      <protection/>
    </xf>
    <xf numFmtId="0" fontId="2" fillId="0" borderId="0" xfId="0" applyFont="1" applyFill="1" applyBorder="1" applyAlignment="1" applyProtection="1">
      <alignment horizontal="left" vertical="top" wrapText="1"/>
      <protection/>
    </xf>
    <xf numFmtId="0" fontId="33" fillId="0" borderId="25" xfId="0" applyFont="1" applyFill="1" applyBorder="1" applyAlignment="1" applyProtection="1">
      <alignment horizontal="right" vertical="top" wrapText="1"/>
      <protection/>
    </xf>
    <xf numFmtId="0" fontId="33" fillId="0" borderId="22" xfId="0" applyFont="1" applyFill="1" applyBorder="1" applyAlignment="1" applyProtection="1">
      <alignment horizontal="right" vertical="top" wrapText="1"/>
      <protection/>
    </xf>
    <xf numFmtId="0" fontId="33" fillId="0" borderId="32" xfId="0" applyFont="1" applyFill="1" applyBorder="1" applyAlignment="1" applyProtection="1">
      <alignment horizontal="right" vertical="top" wrapText="1"/>
      <protection/>
    </xf>
    <xf numFmtId="0" fontId="8" fillId="0" borderId="0" xfId="0" applyFont="1" applyFill="1" applyBorder="1" applyAlignment="1" applyProtection="1">
      <alignment horizontal="justify" vertical="top" wrapText="1"/>
      <protection/>
    </xf>
    <xf numFmtId="0" fontId="2" fillId="0" borderId="0" xfId="0" applyFont="1" applyFill="1" applyBorder="1" applyAlignment="1" applyProtection="1">
      <alignment horizontal="justify" vertical="top" wrapText="1"/>
      <protection/>
    </xf>
    <xf numFmtId="4" fontId="16" fillId="0" borderId="0"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8" fillId="0" borderId="13"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3" fillId="0" borderId="13" xfId="0" applyFont="1" applyFill="1" applyBorder="1" applyAlignment="1" applyProtection="1">
      <alignment horizontal="center" vertical="center" wrapText="1"/>
      <protection/>
    </xf>
    <xf numFmtId="4" fontId="16" fillId="0" borderId="13" xfId="0" applyNumberFormat="1" applyFont="1" applyFill="1" applyBorder="1" applyAlignment="1" applyProtection="1">
      <alignment horizontal="center" vertical="center"/>
      <protection/>
    </xf>
    <xf numFmtId="0" fontId="8" fillId="0" borderId="44" xfId="0" applyFont="1" applyFill="1" applyBorder="1" applyAlignment="1" applyProtection="1">
      <alignment horizontal="justify" vertical="top" wrapText="1"/>
      <protection/>
    </xf>
    <xf numFmtId="0" fontId="2" fillId="0" borderId="45" xfId="0" applyFont="1" applyFill="1" applyBorder="1" applyAlignment="1" applyProtection="1">
      <alignment horizontal="justify" vertical="top" wrapText="1"/>
      <protection/>
    </xf>
    <xf numFmtId="0" fontId="3" fillId="0" borderId="45" xfId="0" applyFont="1" applyFill="1" applyBorder="1" applyAlignment="1" applyProtection="1">
      <alignment horizontal="center" vertical="center" wrapText="1"/>
      <protection/>
    </xf>
    <xf numFmtId="4" fontId="16" fillId="0" borderId="44" xfId="0" applyNumberFormat="1" applyFont="1" applyFill="1" applyBorder="1" applyAlignment="1" applyProtection="1">
      <alignment horizontal="center" vertical="center"/>
      <protection/>
    </xf>
    <xf numFmtId="0" fontId="34" fillId="0" borderId="0" xfId="0" applyFont="1" applyFill="1" applyBorder="1" applyAlignment="1" applyProtection="1">
      <alignment horizontal="right" vertical="top"/>
      <protection/>
    </xf>
    <xf numFmtId="0" fontId="35" fillId="0" borderId="0" xfId="0" applyFont="1" applyFill="1" applyAlignment="1" applyProtection="1">
      <alignment horizontal="left" vertical="top"/>
      <protection/>
    </xf>
    <xf numFmtId="1" fontId="16" fillId="0" borderId="0" xfId="42" applyNumberFormat="1" applyFont="1" applyFill="1" applyBorder="1" applyAlignment="1" applyProtection="1">
      <alignment horizontal="center" vertical="center"/>
      <protection/>
    </xf>
    <xf numFmtId="2" fontId="16" fillId="0" borderId="0" xfId="0" applyNumberFormat="1" applyFont="1" applyFill="1" applyBorder="1" applyAlignment="1" applyProtection="1">
      <alignment horizontal="center" vertical="center"/>
      <protection/>
    </xf>
    <xf numFmtId="4" fontId="3" fillId="0" borderId="0" xfId="42" applyNumberFormat="1" applyFont="1" applyFill="1" applyBorder="1" applyAlignment="1" applyProtection="1">
      <alignment horizontal="right"/>
      <protection/>
    </xf>
    <xf numFmtId="4" fontId="3" fillId="0" borderId="0" xfId="42" applyNumberFormat="1" applyFont="1" applyBorder="1" applyAlignment="1" applyProtection="1">
      <alignment horizontal="right"/>
      <protection/>
    </xf>
    <xf numFmtId="4" fontId="3" fillId="0" borderId="0" xfId="0" applyNumberFormat="1" applyFont="1" applyBorder="1" applyAlignment="1" applyProtection="1">
      <alignment horizontal="right"/>
      <protection/>
    </xf>
    <xf numFmtId="0" fontId="3" fillId="0" borderId="18"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0" xfId="0" applyFont="1" applyBorder="1" applyAlignment="1" applyProtection="1">
      <alignment horizontal="center" vertical="top"/>
      <protection/>
    </xf>
    <xf numFmtId="0" fontId="3" fillId="0" borderId="0" xfId="0" applyFont="1" applyBorder="1" applyAlignment="1" applyProtection="1">
      <alignment horizontal="center"/>
      <protection/>
    </xf>
    <xf numFmtId="1" fontId="3" fillId="0" borderId="0" xfId="0" applyNumberFormat="1" applyFont="1" applyBorder="1" applyAlignment="1" applyProtection="1">
      <alignment horizontal="center"/>
      <protection/>
    </xf>
    <xf numFmtId="3" fontId="3" fillId="0" borderId="0" xfId="0" applyNumberFormat="1" applyFont="1" applyBorder="1" applyAlignment="1" applyProtection="1">
      <alignment horizontal="center"/>
      <protection/>
    </xf>
    <xf numFmtId="0" fontId="3" fillId="0" borderId="0" xfId="0" applyFont="1" applyBorder="1" applyAlignment="1" applyProtection="1">
      <alignment horizontal="center" vertical="justify"/>
      <protection/>
    </xf>
    <xf numFmtId="0" fontId="3" fillId="0" borderId="0" xfId="0" applyFont="1" applyBorder="1" applyAlignment="1" applyProtection="1">
      <alignment horizontal="justify" vertical="justify"/>
      <protection/>
    </xf>
    <xf numFmtId="1" fontId="3" fillId="0" borderId="0" xfId="0" applyNumberFormat="1" applyFont="1" applyBorder="1" applyAlignment="1" applyProtection="1">
      <alignment horizontal="center" vertical="justify"/>
      <protection/>
    </xf>
    <xf numFmtId="3" fontId="3" fillId="0" borderId="0" xfId="0" applyNumberFormat="1" applyFont="1" applyBorder="1" applyAlignment="1" applyProtection="1">
      <alignment horizontal="right" vertical="justify"/>
      <protection/>
    </xf>
    <xf numFmtId="0" fontId="3" fillId="0" borderId="0" xfId="0" applyFont="1" applyBorder="1" applyAlignment="1" applyProtection="1">
      <alignment horizontal="justify" vertical="justify" wrapText="1"/>
      <protection/>
    </xf>
    <xf numFmtId="0" fontId="3" fillId="0" borderId="0" xfId="0" applyFont="1" applyBorder="1" applyAlignment="1" applyProtection="1">
      <alignment horizontal="right" vertical="justify"/>
      <protection/>
    </xf>
    <xf numFmtId="1" fontId="3" fillId="0" borderId="0" xfId="0" applyNumberFormat="1" applyFont="1" applyBorder="1" applyAlignment="1" applyProtection="1">
      <alignment horizontal="right" vertical="justify"/>
      <protection/>
    </xf>
    <xf numFmtId="4" fontId="3" fillId="0" borderId="0" xfId="0" applyNumberFormat="1" applyFont="1" applyBorder="1" applyAlignment="1" applyProtection="1">
      <alignment horizontal="right" vertical="justify"/>
      <protection/>
    </xf>
    <xf numFmtId="0" fontId="3" fillId="0" borderId="0" xfId="0" applyFont="1" applyBorder="1" applyAlignment="1" applyProtection="1" quotePrefix="1">
      <alignment horizontal="justify" vertical="justify"/>
      <protection/>
    </xf>
    <xf numFmtId="4" fontId="3" fillId="0" borderId="0" xfId="0" applyNumberFormat="1" applyFont="1" applyFill="1" applyBorder="1" applyAlignment="1" applyProtection="1">
      <alignment horizontal="right"/>
      <protection/>
    </xf>
    <xf numFmtId="0" fontId="3" fillId="0" borderId="0" xfId="0" applyFont="1" applyAlignment="1" applyProtection="1">
      <alignment/>
      <protection/>
    </xf>
    <xf numFmtId="43" fontId="3" fillId="0" borderId="0" xfId="42" applyFont="1" applyBorder="1" applyAlignment="1" applyProtection="1">
      <alignment horizontal="right"/>
      <protection/>
    </xf>
    <xf numFmtId="43" fontId="3" fillId="0" borderId="0" xfId="42" applyFont="1" applyBorder="1" applyAlignment="1" applyProtection="1">
      <alignment horizontal="right" vertical="top"/>
      <protection/>
    </xf>
    <xf numFmtId="0" fontId="3" fillId="0" borderId="0" xfId="0" applyFont="1" applyBorder="1" applyAlignment="1" applyProtection="1">
      <alignment wrapText="1"/>
      <protection/>
    </xf>
    <xf numFmtId="4" fontId="3" fillId="0" borderId="0" xfId="0" applyNumberFormat="1" applyFont="1" applyBorder="1" applyAlignment="1" applyProtection="1">
      <alignment/>
      <protection/>
    </xf>
    <xf numFmtId="0" fontId="3" fillId="0" borderId="0" xfId="0" applyFont="1" applyBorder="1" applyAlignment="1" applyProtection="1">
      <alignment/>
      <protection/>
    </xf>
    <xf numFmtId="0" fontId="3" fillId="0" borderId="34" xfId="0" applyFont="1" applyBorder="1" applyAlignment="1" applyProtection="1">
      <alignment horizontal="center" vertical="justify"/>
      <protection/>
    </xf>
    <xf numFmtId="0" fontId="3" fillId="0" borderId="35" xfId="0" applyFont="1" applyBorder="1" applyAlignment="1" applyProtection="1">
      <alignment horizontal="right" vertical="justify"/>
      <protection/>
    </xf>
    <xf numFmtId="1" fontId="3" fillId="0" borderId="35" xfId="0" applyNumberFormat="1" applyFont="1" applyBorder="1" applyAlignment="1" applyProtection="1">
      <alignment horizontal="right" vertical="justify"/>
      <protection/>
    </xf>
    <xf numFmtId="3" fontId="3" fillId="0" borderId="35" xfId="0" applyNumberFormat="1" applyFont="1" applyBorder="1" applyAlignment="1" applyProtection="1">
      <alignment horizontal="right" vertical="justify"/>
      <protection/>
    </xf>
    <xf numFmtId="4" fontId="3" fillId="0" borderId="39" xfId="0" applyNumberFormat="1" applyFont="1" applyBorder="1" applyAlignment="1" applyProtection="1">
      <alignment horizontal="right" vertical="justify"/>
      <protection/>
    </xf>
    <xf numFmtId="4" fontId="3" fillId="0" borderId="0" xfId="0" applyNumberFormat="1" applyFont="1" applyBorder="1" applyAlignment="1" applyProtection="1">
      <alignment horizontal="right" vertical="center"/>
      <protection/>
    </xf>
    <xf numFmtId="1" fontId="3" fillId="0" borderId="35" xfId="0" applyNumberFormat="1" applyFont="1" applyBorder="1" applyAlignment="1" applyProtection="1">
      <alignment horizontal="center" vertical="justify"/>
      <protection/>
    </xf>
    <xf numFmtId="1" fontId="3" fillId="0" borderId="0" xfId="0" applyNumberFormat="1" applyFont="1" applyBorder="1" applyAlignment="1" applyProtection="1">
      <alignment horizontal="right"/>
      <protection/>
    </xf>
    <xf numFmtId="49" fontId="3" fillId="0" borderId="0" xfId="0" applyNumberFormat="1" applyFont="1" applyBorder="1" applyAlignment="1" applyProtection="1">
      <alignment horizontal="center" vertical="top"/>
      <protection/>
    </xf>
    <xf numFmtId="0" fontId="3" fillId="0" borderId="0" xfId="0" applyNumberFormat="1" applyFont="1" applyBorder="1" applyAlignment="1" applyProtection="1">
      <alignment horizontal="justify" vertical="top"/>
      <protection/>
    </xf>
    <xf numFmtId="164" fontId="3" fillId="0" borderId="0" xfId="42" applyNumberFormat="1" applyFont="1" applyBorder="1" applyAlignment="1" applyProtection="1">
      <alignment horizontal="center"/>
      <protection/>
    </xf>
    <xf numFmtId="49" fontId="3" fillId="0" borderId="0" xfId="0" applyNumberFormat="1" applyFont="1" applyBorder="1" applyAlignment="1" applyProtection="1">
      <alignment horizontal="center"/>
      <protection/>
    </xf>
    <xf numFmtId="0" fontId="3" fillId="0" borderId="0" xfId="0" applyFont="1" applyBorder="1" applyAlignment="1" applyProtection="1">
      <alignment horizontal="justify" vertical="top"/>
      <protection/>
    </xf>
    <xf numFmtId="0" fontId="3" fillId="0" borderId="0" xfId="0" applyFont="1" applyBorder="1" applyAlignment="1" applyProtection="1">
      <alignment horizontal="left"/>
      <protection/>
    </xf>
    <xf numFmtId="3" fontId="3" fillId="0" borderId="0" xfId="0" applyNumberFormat="1" applyFont="1" applyBorder="1" applyAlignment="1" applyProtection="1">
      <alignment horizontal="right" vertical="top"/>
      <protection/>
    </xf>
    <xf numFmtId="0" fontId="3" fillId="0" borderId="0" xfId="0" applyFont="1" applyBorder="1" applyAlignment="1" applyProtection="1">
      <alignment horizontal="justify"/>
      <protection/>
    </xf>
    <xf numFmtId="2" fontId="3" fillId="0" borderId="0" xfId="0" applyNumberFormat="1" applyFont="1" applyBorder="1" applyAlignment="1" applyProtection="1">
      <alignment horizontal="left"/>
      <protection/>
    </xf>
    <xf numFmtId="4" fontId="3" fillId="0" borderId="0" xfId="0" applyNumberFormat="1" applyFont="1" applyBorder="1" applyAlignment="1" applyProtection="1">
      <alignment horizontal="left"/>
      <protection/>
    </xf>
    <xf numFmtId="2" fontId="3" fillId="0" borderId="0" xfId="0" applyNumberFormat="1" applyFont="1" applyBorder="1" applyAlignment="1" applyProtection="1">
      <alignment horizontal="right"/>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left"/>
      <protection/>
    </xf>
    <xf numFmtId="4" fontId="2" fillId="0" borderId="0" xfId="0" applyNumberFormat="1" applyFont="1" applyBorder="1" applyAlignment="1" applyProtection="1">
      <alignment horizontal="right"/>
      <protection/>
    </xf>
    <xf numFmtId="43" fontId="3" fillId="0" borderId="0" xfId="42" applyFont="1" applyBorder="1" applyAlignment="1" applyProtection="1">
      <alignment/>
      <protection/>
    </xf>
    <xf numFmtId="0" fontId="29" fillId="0" borderId="0" xfId="55" applyFont="1" applyProtection="1">
      <alignment/>
      <protection/>
    </xf>
    <xf numFmtId="0" fontId="13" fillId="0" borderId="0" xfId="0" applyFont="1" applyFill="1" applyBorder="1" applyAlignment="1" applyProtection="1">
      <alignment horizontal="center" vertical="top"/>
      <protection/>
    </xf>
    <xf numFmtId="0" fontId="13" fillId="0" borderId="0" xfId="0" applyFont="1" applyFill="1" applyBorder="1" applyAlignment="1" applyProtection="1">
      <alignment vertical="top" wrapText="1"/>
      <protection/>
    </xf>
    <xf numFmtId="0" fontId="13" fillId="0" borderId="0" xfId="0" applyFont="1" applyFill="1" applyBorder="1" applyAlignment="1" applyProtection="1">
      <alignment horizontal="center"/>
      <protection/>
    </xf>
    <xf numFmtId="1" fontId="13" fillId="0" borderId="0" xfId="42" applyNumberFormat="1" applyFont="1" applyFill="1" applyBorder="1" applyAlignment="1" applyProtection="1">
      <alignment horizontal="right"/>
      <protection/>
    </xf>
    <xf numFmtId="4" fontId="13" fillId="0" borderId="0" xfId="42" applyNumberFormat="1" applyFont="1" applyFill="1" applyBorder="1" applyAlignment="1" applyProtection="1">
      <alignment horizontal="right"/>
      <protection/>
    </xf>
    <xf numFmtId="4" fontId="13" fillId="0" borderId="0" xfId="0" applyNumberFormat="1" applyFont="1" applyFill="1" applyBorder="1" applyAlignment="1" applyProtection="1">
      <alignment horizontal="right"/>
      <protection/>
    </xf>
    <xf numFmtId="0" fontId="10" fillId="0" borderId="0" xfId="0" applyFont="1" applyAlignment="1" applyProtection="1">
      <alignment/>
      <protection/>
    </xf>
    <xf numFmtId="0" fontId="20" fillId="0" borderId="0" xfId="0" applyFont="1" applyBorder="1" applyAlignment="1" applyProtection="1">
      <alignment horizontal="center" vertical="top"/>
      <protection/>
    </xf>
    <xf numFmtId="0" fontId="20" fillId="0" borderId="0" xfId="0" applyFont="1" applyAlignment="1" applyProtection="1">
      <alignment vertical="top"/>
      <protection/>
    </xf>
    <xf numFmtId="0" fontId="18" fillId="0" borderId="0" xfId="0" applyFont="1" applyBorder="1" applyAlignment="1" applyProtection="1">
      <alignment horizontal="center"/>
      <protection/>
    </xf>
    <xf numFmtId="0" fontId="18" fillId="0" borderId="0" xfId="0" applyFont="1" applyBorder="1" applyAlignment="1" applyProtection="1">
      <alignment horizontal="right"/>
      <protection/>
    </xf>
    <xf numFmtId="4" fontId="13" fillId="0" borderId="0" xfId="42" applyNumberFormat="1" applyFont="1" applyBorder="1" applyAlignment="1" applyProtection="1">
      <alignment horizontal="right"/>
      <protection/>
    </xf>
    <xf numFmtId="4" fontId="13" fillId="0" borderId="0" xfId="0" applyNumberFormat="1" applyFont="1" applyBorder="1" applyAlignment="1" applyProtection="1">
      <alignment horizontal="right"/>
      <protection/>
    </xf>
    <xf numFmtId="0" fontId="13" fillId="0" borderId="12" xfId="0" applyFont="1" applyFill="1" applyBorder="1" applyAlignment="1" applyProtection="1">
      <alignment horizontal="center" vertical="top"/>
      <protection/>
    </xf>
    <xf numFmtId="0" fontId="13" fillId="0" borderId="12" xfId="0" applyFont="1" applyFill="1" applyBorder="1" applyAlignment="1" applyProtection="1">
      <alignment vertical="top" wrapText="1"/>
      <protection/>
    </xf>
    <xf numFmtId="0" fontId="13" fillId="0" borderId="12" xfId="0" applyFont="1" applyFill="1" applyBorder="1" applyAlignment="1" applyProtection="1">
      <alignment horizontal="center"/>
      <protection/>
    </xf>
    <xf numFmtId="1" fontId="13" fillId="0" borderId="12" xfId="42" applyNumberFormat="1" applyFont="1" applyFill="1" applyBorder="1" applyAlignment="1" applyProtection="1">
      <alignment horizontal="right"/>
      <protection/>
    </xf>
    <xf numFmtId="4" fontId="13" fillId="0" borderId="12" xfId="42" applyNumberFormat="1" applyFont="1" applyFill="1" applyBorder="1" applyAlignment="1" applyProtection="1">
      <alignment horizontal="right"/>
      <protection/>
    </xf>
    <xf numFmtId="4" fontId="13" fillId="0" borderId="12" xfId="0" applyNumberFormat="1" applyFont="1" applyFill="1" applyBorder="1" applyAlignment="1" applyProtection="1">
      <alignment horizontal="right"/>
      <protection/>
    </xf>
    <xf numFmtId="4" fontId="37" fillId="0" borderId="12" xfId="0" applyNumberFormat="1" applyFont="1" applyFill="1" applyBorder="1" applyAlignment="1" applyProtection="1">
      <alignment horizontal="right"/>
      <protection/>
    </xf>
    <xf numFmtId="0" fontId="13" fillId="0" borderId="14" xfId="0" applyNumberFormat="1" applyFont="1" applyFill="1" applyBorder="1" applyAlignment="1" applyProtection="1">
      <alignment horizontal="center" vertical="top"/>
      <protection/>
    </xf>
    <xf numFmtId="0" fontId="13" fillId="0" borderId="14" xfId="0" applyNumberFormat="1" applyFont="1" applyFill="1" applyBorder="1" applyAlignment="1" applyProtection="1">
      <alignment vertical="top" wrapText="1"/>
      <protection/>
    </xf>
    <xf numFmtId="0" fontId="13" fillId="0" borderId="14" xfId="0" applyFont="1" applyFill="1" applyBorder="1" applyAlignment="1" applyProtection="1">
      <alignment horizontal="center"/>
      <protection/>
    </xf>
    <xf numFmtId="1" fontId="13" fillId="0" borderId="14" xfId="42" applyNumberFormat="1" applyFont="1" applyFill="1" applyBorder="1" applyAlignment="1" applyProtection="1">
      <alignment horizontal="right"/>
      <protection/>
    </xf>
    <xf numFmtId="0" fontId="13" fillId="0" borderId="12" xfId="0" applyNumberFormat="1" applyFont="1" applyFill="1" applyBorder="1" applyAlignment="1" applyProtection="1">
      <alignment horizontal="center" vertical="top"/>
      <protection/>
    </xf>
    <xf numFmtId="165" fontId="13" fillId="0" borderId="12" xfId="0" applyNumberFormat="1" applyFont="1" applyFill="1" applyBorder="1" applyAlignment="1" applyProtection="1">
      <alignment vertical="top" wrapText="1"/>
      <protection/>
    </xf>
    <xf numFmtId="0" fontId="13" fillId="0" borderId="11" xfId="0" applyNumberFormat="1" applyFont="1" applyFill="1" applyBorder="1" applyAlignment="1" applyProtection="1">
      <alignment horizontal="center" vertical="top"/>
      <protection/>
    </xf>
    <xf numFmtId="165" fontId="13" fillId="0" borderId="14" xfId="0" applyNumberFormat="1" applyFont="1" applyFill="1" applyBorder="1" applyAlignment="1" applyProtection="1">
      <alignment vertical="top" wrapText="1"/>
      <protection/>
    </xf>
    <xf numFmtId="0" fontId="13" fillId="0" borderId="10" xfId="0" applyNumberFormat="1" applyFont="1" applyFill="1" applyBorder="1" applyAlignment="1" applyProtection="1">
      <alignment horizontal="center" vertical="top"/>
      <protection/>
    </xf>
    <xf numFmtId="0" fontId="13" fillId="0" borderId="30" xfId="0" applyFont="1" applyFill="1" applyBorder="1" applyAlignment="1" applyProtection="1">
      <alignment horizontal="center"/>
      <protection/>
    </xf>
    <xf numFmtId="0" fontId="0" fillId="0" borderId="0" xfId="0" applyFont="1" applyAlignment="1" applyProtection="1">
      <alignment/>
      <protection/>
    </xf>
    <xf numFmtId="165" fontId="13" fillId="0" borderId="11" xfId="0" applyNumberFormat="1" applyFont="1" applyFill="1" applyBorder="1" applyAlignment="1" applyProtection="1">
      <alignment vertical="top" wrapText="1"/>
      <protection/>
    </xf>
    <xf numFmtId="0" fontId="13" fillId="0" borderId="11" xfId="0" applyFont="1" applyFill="1" applyBorder="1" applyAlignment="1" applyProtection="1">
      <alignment horizontal="center"/>
      <protection/>
    </xf>
    <xf numFmtId="1" fontId="13" fillId="0" borderId="11" xfId="42" applyNumberFormat="1" applyFont="1" applyFill="1" applyBorder="1" applyAlignment="1" applyProtection="1">
      <alignment horizontal="right"/>
      <protection/>
    </xf>
    <xf numFmtId="165" fontId="17" fillId="0" borderId="11" xfId="0" applyNumberFormat="1" applyFont="1" applyFill="1" applyBorder="1" applyAlignment="1" applyProtection="1">
      <alignment vertical="top" wrapText="1"/>
      <protection/>
    </xf>
    <xf numFmtId="0" fontId="26" fillId="0" borderId="0" xfId="56" applyFont="1" applyAlignment="1" applyProtection="1">
      <alignment vertical="center"/>
      <protection/>
    </xf>
    <xf numFmtId="0" fontId="1" fillId="0" borderId="0" xfId="56" applyAlignment="1" applyProtection="1">
      <alignment vertical="center"/>
      <protection/>
    </xf>
    <xf numFmtId="0" fontId="20" fillId="0" borderId="12" xfId="56" applyFont="1" applyBorder="1" applyAlignment="1" applyProtection="1">
      <alignment vertical="center"/>
      <protection/>
    </xf>
    <xf numFmtId="0" fontId="20" fillId="0" borderId="0" xfId="56" applyFont="1" applyAlignment="1" applyProtection="1">
      <alignment vertical="center"/>
      <protection/>
    </xf>
    <xf numFmtId="0" fontId="1" fillId="0" borderId="0" xfId="56" applyAlignment="1" applyProtection="1">
      <alignment vertical="center" wrapText="1"/>
      <protection/>
    </xf>
    <xf numFmtId="0" fontId="20" fillId="0" borderId="0" xfId="56" applyFont="1" applyFill="1" applyAlignment="1" applyProtection="1">
      <alignment vertical="center"/>
      <protection/>
    </xf>
    <xf numFmtId="0" fontId="13" fillId="0" borderId="34" xfId="0" applyFont="1" applyFill="1" applyBorder="1" applyAlignment="1" applyProtection="1">
      <alignment horizontal="center" vertical="top"/>
      <protection/>
    </xf>
    <xf numFmtId="0" fontId="17" fillId="0" borderId="35" xfId="0" applyFont="1" applyFill="1" applyBorder="1" applyAlignment="1" applyProtection="1">
      <alignment vertical="top" wrapText="1"/>
      <protection/>
    </xf>
    <xf numFmtId="0" fontId="13" fillId="0" borderId="35" xfId="0" applyFont="1" applyFill="1" applyBorder="1" applyAlignment="1" applyProtection="1">
      <alignment horizontal="center"/>
      <protection/>
    </xf>
    <xf numFmtId="1" fontId="13" fillId="0" borderId="35" xfId="42" applyNumberFormat="1" applyFont="1" applyFill="1" applyBorder="1" applyAlignment="1" applyProtection="1">
      <alignment horizontal="right"/>
      <protection/>
    </xf>
    <xf numFmtId="4" fontId="13" fillId="0" borderId="35" xfId="42" applyNumberFormat="1" applyFont="1" applyFill="1" applyBorder="1" applyAlignment="1" applyProtection="1">
      <alignment horizontal="right"/>
      <protection/>
    </xf>
    <xf numFmtId="4" fontId="13" fillId="0" borderId="13" xfId="42" applyNumberFormat="1" applyFont="1" applyFill="1" applyBorder="1" applyAlignment="1" applyProtection="1">
      <alignment horizontal="right"/>
      <protection/>
    </xf>
    <xf numFmtId="0" fontId="14" fillId="0" borderId="0" xfId="0" applyFont="1" applyFill="1" applyBorder="1" applyAlignment="1" applyProtection="1">
      <alignment vertical="top" wrapText="1"/>
      <protection/>
    </xf>
    <xf numFmtId="0" fontId="17" fillId="0" borderId="33" xfId="0" applyFont="1" applyBorder="1" applyAlignment="1" applyProtection="1">
      <alignment horizontal="center" vertical="top"/>
      <protection/>
    </xf>
    <xf numFmtId="0" fontId="17" fillId="0" borderId="0" xfId="0" applyFont="1" applyBorder="1" applyAlignment="1" applyProtection="1">
      <alignment vertical="top"/>
      <protection/>
    </xf>
    <xf numFmtId="0" fontId="13" fillId="0" borderId="0" xfId="0" applyFont="1" applyBorder="1" applyAlignment="1" applyProtection="1">
      <alignment horizontal="center"/>
      <protection/>
    </xf>
    <xf numFmtId="0" fontId="13" fillId="0" borderId="0" xfId="0" applyFont="1" applyBorder="1" applyAlignment="1" applyProtection="1">
      <alignment/>
      <protection/>
    </xf>
    <xf numFmtId="1" fontId="13" fillId="0" borderId="12" xfId="0" applyNumberFormat="1" applyFont="1" applyBorder="1" applyAlignment="1" applyProtection="1" quotePrefix="1">
      <alignment horizontal="center" vertical="top"/>
      <protection/>
    </xf>
    <xf numFmtId="0" fontId="13" fillId="0" borderId="12" xfId="0" applyFont="1" applyBorder="1" applyAlignment="1" applyProtection="1">
      <alignment vertical="top" wrapText="1"/>
      <protection/>
    </xf>
    <xf numFmtId="0" fontId="13" fillId="0" borderId="12" xfId="0" applyFont="1" applyBorder="1" applyAlignment="1" applyProtection="1">
      <alignment horizontal="center"/>
      <protection/>
    </xf>
    <xf numFmtId="0" fontId="13" fillId="0" borderId="12" xfId="0" applyFont="1" applyBorder="1" applyAlignment="1" applyProtection="1">
      <alignment/>
      <protection/>
    </xf>
    <xf numFmtId="0" fontId="13" fillId="0" borderId="14" xfId="0" applyFont="1" applyBorder="1" applyAlignment="1" applyProtection="1">
      <alignment horizontal="center" vertical="top"/>
      <protection/>
    </xf>
    <xf numFmtId="0" fontId="13" fillId="0" borderId="10" xfId="0" applyFont="1" applyBorder="1" applyAlignment="1" applyProtection="1">
      <alignment horizontal="center" vertical="top"/>
      <protection/>
    </xf>
    <xf numFmtId="0" fontId="13" fillId="0" borderId="11" xfId="0" applyFont="1" applyBorder="1" applyAlignment="1" applyProtection="1">
      <alignment horizontal="center" vertical="top"/>
      <protection/>
    </xf>
    <xf numFmtId="0" fontId="13" fillId="0" borderId="12" xfId="0" applyFont="1" applyBorder="1" applyAlignment="1" applyProtection="1" quotePrefix="1">
      <alignment vertical="top" wrapText="1"/>
      <protection/>
    </xf>
    <xf numFmtId="0" fontId="17" fillId="0" borderId="34" xfId="0" applyFont="1" applyBorder="1" applyAlignment="1" applyProtection="1">
      <alignment horizontal="center" vertical="top"/>
      <protection/>
    </xf>
    <xf numFmtId="0" fontId="17" fillId="0" borderId="42" xfId="0" applyFont="1" applyBorder="1" applyAlignment="1" applyProtection="1">
      <alignment vertical="top"/>
      <protection/>
    </xf>
    <xf numFmtId="0" fontId="17" fillId="0" borderId="46" xfId="0" applyFont="1" applyBorder="1" applyAlignment="1" applyProtection="1">
      <alignment horizontal="center"/>
      <protection/>
    </xf>
    <xf numFmtId="0" fontId="17" fillId="0" borderId="46" xfId="0" applyFont="1" applyBorder="1" applyAlignment="1" applyProtection="1">
      <alignment/>
      <protection/>
    </xf>
    <xf numFmtId="4" fontId="17" fillId="0" borderId="46" xfId="42" applyNumberFormat="1" applyFont="1" applyBorder="1" applyAlignment="1" applyProtection="1">
      <alignment horizontal="right"/>
      <protection/>
    </xf>
    <xf numFmtId="4" fontId="17" fillId="0" borderId="47" xfId="42" applyNumberFormat="1" applyFont="1" applyBorder="1" applyAlignment="1" applyProtection="1">
      <alignment horizontal="right"/>
      <protection/>
    </xf>
    <xf numFmtId="0" fontId="20" fillId="0" borderId="37" xfId="0" applyFont="1" applyBorder="1" applyAlignment="1" applyProtection="1">
      <alignment horizontal="center" vertical="top"/>
      <protection/>
    </xf>
    <xf numFmtId="0" fontId="20" fillId="0" borderId="0" xfId="0" applyFont="1" applyBorder="1" applyAlignment="1" applyProtection="1">
      <alignment vertical="top"/>
      <protection/>
    </xf>
    <xf numFmtId="0" fontId="20" fillId="0" borderId="0" xfId="0" applyFont="1" applyBorder="1" applyAlignment="1" applyProtection="1">
      <alignment horizontal="center"/>
      <protection/>
    </xf>
    <xf numFmtId="0" fontId="20" fillId="0" borderId="0" xfId="0" applyFont="1" applyBorder="1" applyAlignment="1" applyProtection="1">
      <alignment/>
      <protection/>
    </xf>
    <xf numFmtId="4" fontId="17" fillId="0" borderId="0" xfId="42" applyNumberFormat="1" applyFont="1" applyBorder="1" applyAlignment="1" applyProtection="1">
      <alignment horizontal="right"/>
      <protection/>
    </xf>
    <xf numFmtId="0" fontId="17" fillId="0" borderId="0" xfId="0" applyFont="1" applyFill="1" applyBorder="1" applyAlignment="1" applyProtection="1">
      <alignment horizontal="center" vertical="top"/>
      <protection/>
    </xf>
    <xf numFmtId="0" fontId="17" fillId="0" borderId="0" xfId="0" applyFont="1" applyFill="1" applyBorder="1" applyAlignment="1" applyProtection="1">
      <alignment vertical="top" wrapText="1"/>
      <protection/>
    </xf>
    <xf numFmtId="0" fontId="17" fillId="0" borderId="0" xfId="0" applyFont="1" applyFill="1" applyBorder="1" applyAlignment="1" applyProtection="1">
      <alignment horizontal="center"/>
      <protection/>
    </xf>
    <xf numFmtId="0" fontId="17" fillId="0" borderId="0" xfId="0" applyNumberFormat="1" applyFont="1" applyFill="1" applyBorder="1" applyAlignment="1" applyProtection="1">
      <alignment horizontal="center"/>
      <protection/>
    </xf>
    <xf numFmtId="4" fontId="17" fillId="0" borderId="0" xfId="42" applyNumberFormat="1" applyFont="1" applyFill="1" applyBorder="1" applyAlignment="1" applyProtection="1">
      <alignment horizontal="right"/>
      <protection/>
    </xf>
    <xf numFmtId="4" fontId="17" fillId="0" borderId="0" xfId="0" applyNumberFormat="1" applyFont="1" applyFill="1" applyBorder="1" applyAlignment="1" applyProtection="1">
      <alignment horizontal="right"/>
      <protection/>
    </xf>
    <xf numFmtId="0" fontId="13" fillId="0" borderId="14" xfId="0" applyFont="1" applyFill="1" applyBorder="1" applyAlignment="1" applyProtection="1">
      <alignment horizontal="right"/>
      <protection/>
    </xf>
    <xf numFmtId="165" fontId="13" fillId="0" borderId="10" xfId="0" applyNumberFormat="1" applyFont="1" applyFill="1" applyBorder="1" applyAlignment="1" applyProtection="1">
      <alignment vertical="top" wrapText="1"/>
      <protection/>
    </xf>
    <xf numFmtId="0" fontId="13" fillId="0" borderId="34" xfId="0" applyFont="1" applyBorder="1" applyAlignment="1" applyProtection="1">
      <alignment horizontal="center" vertical="top"/>
      <protection/>
    </xf>
    <xf numFmtId="0" fontId="17" fillId="0" borderId="35" xfId="0" applyFont="1" applyBorder="1" applyAlignment="1" applyProtection="1">
      <alignment vertical="top" wrapText="1"/>
      <protection/>
    </xf>
    <xf numFmtId="0" fontId="13" fillId="0" borderId="35" xfId="0" applyFont="1" applyBorder="1" applyAlignment="1" applyProtection="1">
      <alignment horizontal="center"/>
      <protection/>
    </xf>
    <xf numFmtId="0" fontId="13" fillId="0" borderId="35" xfId="0" applyNumberFormat="1" applyFont="1" applyBorder="1" applyAlignment="1" applyProtection="1">
      <alignment horizontal="right"/>
      <protection/>
    </xf>
    <xf numFmtId="4" fontId="13" fillId="0" borderId="39" xfId="42" applyNumberFormat="1" applyFont="1" applyBorder="1" applyAlignment="1" applyProtection="1">
      <alignment horizontal="right"/>
      <protection/>
    </xf>
    <xf numFmtId="4" fontId="13" fillId="0" borderId="13" xfId="42" applyNumberFormat="1" applyFont="1" applyBorder="1" applyAlignment="1" applyProtection="1">
      <alignment horizontal="right"/>
      <protection/>
    </xf>
    <xf numFmtId="0" fontId="13" fillId="0" borderId="0" xfId="0" applyFont="1" applyBorder="1" applyAlignment="1" applyProtection="1">
      <alignment horizontal="center" vertical="top"/>
      <protection/>
    </xf>
    <xf numFmtId="0" fontId="17" fillId="0" borderId="0" xfId="0" applyFont="1" applyBorder="1" applyAlignment="1" applyProtection="1">
      <alignment vertical="top" wrapText="1"/>
      <protection/>
    </xf>
    <xf numFmtId="0" fontId="13" fillId="0" borderId="0" xfId="0" applyNumberFormat="1" applyFont="1" applyBorder="1" applyAlignment="1" applyProtection="1">
      <alignment horizontal="right"/>
      <protection/>
    </xf>
    <xf numFmtId="0" fontId="17" fillId="0" borderId="0" xfId="0" applyNumberFormat="1" applyFont="1" applyFill="1" applyBorder="1" applyAlignment="1" applyProtection="1">
      <alignment horizontal="center" vertical="top"/>
      <protection/>
    </xf>
    <xf numFmtId="165" fontId="17" fillId="0" borderId="0" xfId="0" applyNumberFormat="1" applyFont="1" applyFill="1" applyBorder="1" applyAlignment="1" applyProtection="1">
      <alignment vertical="top" wrapText="1"/>
      <protection/>
    </xf>
    <xf numFmtId="1" fontId="17" fillId="0" borderId="0" xfId="42" applyNumberFormat="1" applyFont="1" applyFill="1" applyBorder="1" applyAlignment="1" applyProtection="1">
      <alignment horizontal="right"/>
      <protection/>
    </xf>
    <xf numFmtId="0" fontId="13" fillId="0" borderId="12" xfId="57" applyNumberFormat="1" applyFont="1" applyFill="1" applyBorder="1" applyAlignment="1" applyProtection="1">
      <alignment horizontal="center" vertical="top"/>
      <protection/>
    </xf>
    <xf numFmtId="0" fontId="13" fillId="0" borderId="12" xfId="57" applyFont="1" applyFill="1" applyBorder="1" applyAlignment="1" applyProtection="1">
      <alignment horizontal="center" wrapText="1"/>
      <protection/>
    </xf>
    <xf numFmtId="1" fontId="13" fillId="0" borderId="12" xfId="57" applyNumberFormat="1" applyFont="1" applyFill="1" applyBorder="1" applyAlignment="1" applyProtection="1">
      <alignment wrapText="1"/>
      <protection/>
    </xf>
    <xf numFmtId="1" fontId="13" fillId="0" borderId="12" xfId="57" applyNumberFormat="1" applyFont="1" applyFill="1" applyBorder="1" applyAlignment="1" applyProtection="1">
      <alignment vertical="top" wrapText="1"/>
      <protection/>
    </xf>
    <xf numFmtId="0" fontId="13" fillId="0" borderId="12" xfId="0" applyFont="1" applyFill="1" applyBorder="1" applyAlignment="1" applyProtection="1">
      <alignment vertical="top"/>
      <protection/>
    </xf>
    <xf numFmtId="0" fontId="13" fillId="0" borderId="12" xfId="57" applyFont="1" applyFill="1" applyBorder="1" applyAlignment="1" applyProtection="1">
      <alignment vertical="top" wrapText="1"/>
      <protection/>
    </xf>
    <xf numFmtId="1" fontId="13" fillId="0" borderId="12" xfId="57" applyNumberFormat="1" applyFont="1" applyFill="1" applyBorder="1" applyAlignment="1" applyProtection="1">
      <alignment horizontal="right" wrapText="1"/>
      <protection/>
    </xf>
    <xf numFmtId="0" fontId="13" fillId="0" borderId="12" xfId="0" applyFont="1" applyFill="1" applyBorder="1" applyAlignment="1" applyProtection="1">
      <alignment/>
      <protection/>
    </xf>
    <xf numFmtId="0" fontId="13" fillId="0" borderId="12" xfId="57" applyFont="1" applyFill="1" applyBorder="1" applyAlignment="1" applyProtection="1">
      <alignment horizontal="right" wrapText="1"/>
      <protection/>
    </xf>
    <xf numFmtId="0" fontId="13" fillId="0" borderId="48" xfId="0" applyFont="1" applyFill="1" applyBorder="1" applyAlignment="1" applyProtection="1">
      <alignment horizontal="center" vertical="top"/>
      <protection/>
    </xf>
    <xf numFmtId="4" fontId="13" fillId="0" borderId="47" xfId="42" applyNumberFormat="1" applyFont="1" applyFill="1" applyBorder="1" applyAlignment="1" applyProtection="1">
      <alignment horizontal="right"/>
      <protection/>
    </xf>
    <xf numFmtId="0" fontId="17" fillId="0" borderId="0" xfId="0" applyFont="1" applyBorder="1" applyAlignment="1" applyProtection="1">
      <alignment horizontal="center"/>
      <protection/>
    </xf>
    <xf numFmtId="0" fontId="20" fillId="0" borderId="0" xfId="0" applyFont="1" applyBorder="1" applyAlignment="1" applyProtection="1">
      <alignment horizontal="right"/>
      <protection/>
    </xf>
    <xf numFmtId="4" fontId="17" fillId="0" borderId="0" xfId="0" applyNumberFormat="1" applyFont="1" applyBorder="1" applyAlignment="1" applyProtection="1">
      <alignment horizontal="right"/>
      <protection/>
    </xf>
    <xf numFmtId="0" fontId="15" fillId="0" borderId="0" xfId="0" applyFont="1" applyFill="1" applyBorder="1" applyAlignment="1" applyProtection="1">
      <alignment vertical="top" wrapText="1"/>
      <protection/>
    </xf>
    <xf numFmtId="4" fontId="17" fillId="0" borderId="13" xfId="42" applyNumberFormat="1" applyFont="1" applyFill="1" applyBorder="1" applyAlignment="1" applyProtection="1">
      <alignment horizontal="right"/>
      <protection/>
    </xf>
    <xf numFmtId="4" fontId="17" fillId="0" borderId="44" xfId="42" applyNumberFormat="1" applyFont="1" applyFill="1" applyBorder="1" applyAlignment="1" applyProtection="1">
      <alignment horizontal="right" vertical="center"/>
      <protection/>
    </xf>
    <xf numFmtId="0" fontId="13" fillId="0" borderId="0" xfId="0" applyFont="1" applyFill="1" applyBorder="1" applyAlignment="1" applyProtection="1">
      <alignment vertical="top"/>
      <protection/>
    </xf>
    <xf numFmtId="0" fontId="13" fillId="0" borderId="0" xfId="0" applyFont="1" applyFill="1" applyBorder="1" applyAlignment="1" applyProtection="1">
      <alignment/>
      <protection/>
    </xf>
    <xf numFmtId="0" fontId="18" fillId="0" borderId="0" xfId="0" applyFont="1" applyBorder="1" applyAlignment="1" applyProtection="1">
      <alignment horizontal="center" vertical="top"/>
      <protection/>
    </xf>
    <xf numFmtId="0" fontId="18" fillId="0" borderId="0" xfId="0" applyFont="1" applyBorder="1" applyAlignment="1" applyProtection="1">
      <alignment vertical="top"/>
      <protection/>
    </xf>
    <xf numFmtId="0" fontId="19" fillId="0" borderId="0" xfId="0" applyFont="1" applyAlignment="1" applyProtection="1">
      <alignment vertical="top" wrapText="1"/>
      <protection/>
    </xf>
    <xf numFmtId="0" fontId="2" fillId="24" borderId="14" xfId="0" applyFont="1" applyFill="1" applyBorder="1" applyAlignment="1" applyProtection="1">
      <alignment horizontal="center" vertical="center"/>
      <protection/>
    </xf>
    <xf numFmtId="0" fontId="2" fillId="22" borderId="14" xfId="0" applyFont="1" applyFill="1" applyBorder="1" applyAlignment="1" applyProtection="1">
      <alignment horizontal="center" vertical="center"/>
      <protection/>
    </xf>
    <xf numFmtId="0" fontId="3" fillId="0" borderId="0" xfId="0" applyFont="1" applyFill="1" applyAlignment="1" applyProtection="1">
      <alignment/>
      <protection/>
    </xf>
    <xf numFmtId="0" fontId="3" fillId="0" borderId="12" xfId="0" applyFont="1" applyFill="1" applyBorder="1" applyAlignment="1" applyProtection="1">
      <alignment horizontal="center"/>
      <protection/>
    </xf>
    <xf numFmtId="0" fontId="0" fillId="0" borderId="12" xfId="55" applyFont="1" applyBorder="1" applyAlignment="1" applyProtection="1">
      <alignment horizontal="center" vertical="center"/>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vertical="top"/>
      <protection/>
    </xf>
    <xf numFmtId="166" fontId="3" fillId="0" borderId="0" xfId="0" applyNumberFormat="1" applyFont="1" applyFill="1" applyBorder="1" applyAlignment="1" applyProtection="1">
      <alignment horizontal="right"/>
      <protection/>
    </xf>
    <xf numFmtId="4" fontId="3" fillId="0" borderId="0" xfId="0" applyNumberFormat="1" applyFont="1" applyFill="1" applyBorder="1" applyAlignment="1" applyProtection="1">
      <alignment horizontal="center"/>
      <protection/>
    </xf>
    <xf numFmtId="167" fontId="3" fillId="0" borderId="0" xfId="0" applyNumberFormat="1" applyFont="1" applyFill="1" applyBorder="1" applyAlignment="1" applyProtection="1">
      <alignment/>
      <protection/>
    </xf>
    <xf numFmtId="0" fontId="3" fillId="0" borderId="46" xfId="0" applyFont="1" applyFill="1" applyBorder="1" applyAlignment="1" applyProtection="1">
      <alignment horizontal="center" vertical="top"/>
      <protection/>
    </xf>
    <xf numFmtId="0" fontId="3" fillId="0" borderId="46" xfId="0" applyFont="1" applyFill="1" applyBorder="1" applyAlignment="1" applyProtection="1">
      <alignment horizontal="left" vertical="top" wrapText="1"/>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protection/>
    </xf>
    <xf numFmtId="3" fontId="3" fillId="0" borderId="0" xfId="0" applyNumberFormat="1" applyFont="1" applyFill="1" applyBorder="1" applyAlignment="1" applyProtection="1">
      <alignment horizontal="center"/>
      <protection/>
    </xf>
    <xf numFmtId="4" fontId="37" fillId="0" borderId="0" xfId="0" applyNumberFormat="1" applyFont="1" applyFill="1" applyBorder="1" applyAlignment="1" applyProtection="1">
      <alignment horizontal="right"/>
      <protection/>
    </xf>
    <xf numFmtId="0" fontId="3" fillId="0" borderId="46" xfId="0" applyFont="1" applyFill="1" applyBorder="1" applyAlignment="1" applyProtection="1">
      <alignment horizontal="justify" vertical="top" wrapText="1"/>
      <protection/>
    </xf>
    <xf numFmtId="0" fontId="3" fillId="0" borderId="46" xfId="0" applyFont="1" applyFill="1" applyBorder="1" applyAlignment="1" applyProtection="1">
      <alignment horizontal="center"/>
      <protection/>
    </xf>
    <xf numFmtId="166" fontId="3" fillId="0" borderId="46" xfId="0" applyNumberFormat="1" applyFont="1" applyFill="1" applyBorder="1" applyAlignment="1" applyProtection="1">
      <alignment horizontal="right"/>
      <protection/>
    </xf>
    <xf numFmtId="4" fontId="3" fillId="0" borderId="46" xfId="0" applyNumberFormat="1" applyFont="1" applyFill="1" applyBorder="1" applyAlignment="1" applyProtection="1">
      <alignment horizontal="center"/>
      <protection/>
    </xf>
    <xf numFmtId="3" fontId="3" fillId="0" borderId="0" xfId="0" applyNumberFormat="1" applyFont="1" applyFill="1" applyBorder="1" applyAlignment="1" applyProtection="1">
      <alignment/>
      <protection/>
    </xf>
    <xf numFmtId="0" fontId="3" fillId="0" borderId="0" xfId="0" applyFont="1" applyFill="1" applyBorder="1" applyAlignment="1" applyProtection="1" quotePrefix="1">
      <alignment horizontal="right" vertical="top"/>
      <protection/>
    </xf>
    <xf numFmtId="0" fontId="3" fillId="0" borderId="33" xfId="0" applyFont="1" applyFill="1" applyBorder="1" applyAlignment="1" applyProtection="1">
      <alignment horizontal="center"/>
      <protection/>
    </xf>
    <xf numFmtId="3" fontId="3" fillId="0" borderId="33" xfId="0" applyNumberFormat="1" applyFont="1" applyFill="1" applyBorder="1" applyAlignment="1" applyProtection="1">
      <alignment/>
      <protection/>
    </xf>
    <xf numFmtId="167" fontId="3" fillId="0" borderId="33" xfId="0" applyNumberFormat="1" applyFont="1" applyFill="1" applyBorder="1" applyAlignment="1" applyProtection="1">
      <alignment/>
      <protection/>
    </xf>
    <xf numFmtId="166" fontId="3" fillId="0" borderId="0" xfId="0" applyNumberFormat="1" applyFont="1" applyFill="1" applyBorder="1" applyAlignment="1" applyProtection="1">
      <alignment horizontal="center"/>
      <protection/>
    </xf>
    <xf numFmtId="3" fontId="3" fillId="0" borderId="33" xfId="0" applyNumberFormat="1" applyFont="1" applyFill="1" applyBorder="1" applyAlignment="1" applyProtection="1">
      <alignment horizontal="center"/>
      <protection/>
    </xf>
    <xf numFmtId="168" fontId="3" fillId="0" borderId="0" xfId="0" applyNumberFormat="1" applyFont="1" applyFill="1" applyBorder="1" applyAlignment="1" applyProtection="1">
      <alignment horizontal="center"/>
      <protection/>
    </xf>
    <xf numFmtId="167" fontId="3" fillId="0" borderId="46" xfId="0" applyNumberFormat="1" applyFont="1" applyFill="1" applyBorder="1" applyAlignment="1" applyProtection="1">
      <alignment/>
      <protection/>
    </xf>
    <xf numFmtId="0" fontId="2" fillId="0" borderId="0" xfId="0" applyFont="1" applyFill="1" applyBorder="1" applyAlignment="1" applyProtection="1">
      <alignment/>
      <protection/>
    </xf>
    <xf numFmtId="4" fontId="3" fillId="0" borderId="0" xfId="0" applyNumberFormat="1" applyFont="1" applyFill="1" applyBorder="1" applyAlignment="1" applyProtection="1">
      <alignment/>
      <protection/>
    </xf>
    <xf numFmtId="0" fontId="3" fillId="0" borderId="0" xfId="0" applyFont="1" applyFill="1" applyAlignment="1" applyProtection="1">
      <alignment horizontal="center"/>
      <protection/>
    </xf>
    <xf numFmtId="167" fontId="3" fillId="0" borderId="0" xfId="0" applyNumberFormat="1" applyFont="1" applyFill="1" applyAlignment="1" applyProtection="1">
      <alignment/>
      <protection/>
    </xf>
    <xf numFmtId="4" fontId="3" fillId="0" borderId="0" xfId="0" applyNumberFormat="1" applyFont="1" applyFill="1" applyBorder="1" applyAlignment="1" applyProtection="1">
      <alignment/>
      <protection/>
    </xf>
    <xf numFmtId="0" fontId="22" fillId="0" borderId="0" xfId="0" applyFont="1" applyFill="1" applyAlignment="1" applyProtection="1">
      <alignment/>
      <protection/>
    </xf>
    <xf numFmtId="0" fontId="3" fillId="0" borderId="0" xfId="0" applyFont="1" applyFill="1" applyAlignment="1" applyProtection="1">
      <alignment horizontal="right" vertical="top"/>
      <protection/>
    </xf>
    <xf numFmtId="0" fontId="3" fillId="0" borderId="0" xfId="0" applyFont="1" applyFill="1" applyBorder="1" applyAlignment="1" applyProtection="1">
      <alignment horizontal="right" vertical="top"/>
      <protection/>
    </xf>
    <xf numFmtId="4" fontId="22" fillId="0" borderId="0" xfId="0" applyNumberFormat="1" applyFont="1" applyFill="1" applyBorder="1" applyAlignment="1" applyProtection="1">
      <alignment horizontal="right"/>
      <protection/>
    </xf>
    <xf numFmtId="167" fontId="3" fillId="0" borderId="0" xfId="0" applyNumberFormat="1" applyFont="1" applyFill="1" applyBorder="1" applyAlignment="1" applyProtection="1">
      <alignment horizontal="center"/>
      <protection/>
    </xf>
    <xf numFmtId="169" fontId="3" fillId="0" borderId="0" xfId="0" applyNumberFormat="1" applyFont="1" applyFill="1" applyBorder="1" applyAlignment="1" applyProtection="1">
      <alignment horizontal="center" vertical="top"/>
      <protection/>
    </xf>
    <xf numFmtId="169" fontId="3" fillId="0" borderId="0" xfId="0" applyNumberFormat="1" applyFont="1" applyFill="1" applyBorder="1" applyAlignment="1" applyProtection="1" quotePrefix="1">
      <alignment horizontal="right" vertical="top"/>
      <protection/>
    </xf>
    <xf numFmtId="167" fontId="3" fillId="0" borderId="0" xfId="0" applyNumberFormat="1" applyFont="1" applyFill="1" applyBorder="1" applyAlignment="1" applyProtection="1">
      <alignment horizontal="center" vertical="center"/>
      <protection/>
    </xf>
    <xf numFmtId="3" fontId="3" fillId="0" borderId="0" xfId="0" applyNumberFormat="1" applyFont="1" applyFill="1" applyBorder="1" applyAlignment="1" applyProtection="1">
      <alignment horizontal="center" vertical="center"/>
      <protection/>
    </xf>
    <xf numFmtId="3" fontId="3" fillId="0" borderId="46" xfId="0" applyNumberFormat="1" applyFont="1" applyFill="1" applyBorder="1" applyAlignment="1" applyProtection="1">
      <alignment horizontal="center"/>
      <protection/>
    </xf>
    <xf numFmtId="0" fontId="3" fillId="0" borderId="0" xfId="0" applyFont="1" applyFill="1" applyBorder="1" applyAlignment="1" applyProtection="1">
      <alignment horizontal="center" vertical="center"/>
      <protection/>
    </xf>
    <xf numFmtId="167" fontId="3" fillId="0" borderId="0" xfId="0" applyNumberFormat="1" applyFont="1" applyFill="1" applyBorder="1" applyAlignment="1" applyProtection="1">
      <alignment vertical="center"/>
      <protection/>
    </xf>
    <xf numFmtId="0" fontId="3" fillId="0" borderId="0" xfId="0" applyFont="1" applyFill="1" applyBorder="1" applyAlignment="1" applyProtection="1">
      <alignment horizontal="right" vertical="center" wrapText="1"/>
      <protection/>
    </xf>
    <xf numFmtId="169" fontId="3" fillId="0" borderId="0" xfId="0" applyNumberFormat="1" applyFont="1" applyFill="1" applyBorder="1" applyAlignment="1" applyProtection="1">
      <alignment horizontal="center" vertical="center"/>
      <protection/>
    </xf>
    <xf numFmtId="1" fontId="3" fillId="0" borderId="0" xfId="0" applyNumberFormat="1" applyFont="1" applyFill="1" applyBorder="1" applyAlignment="1" applyProtection="1">
      <alignment horizontal="center" vertical="top"/>
      <protection/>
    </xf>
    <xf numFmtId="1" fontId="3" fillId="0" borderId="0" xfId="0" applyNumberFormat="1" applyFont="1" applyFill="1" applyBorder="1" applyAlignment="1" applyProtection="1">
      <alignment/>
      <protection/>
    </xf>
    <xf numFmtId="0" fontId="3" fillId="0" borderId="0" xfId="0" applyFont="1" applyFill="1" applyBorder="1" applyAlignment="1" applyProtection="1">
      <alignment horizontal="right" wrapText="1"/>
      <protection/>
    </xf>
    <xf numFmtId="0" fontId="3" fillId="0" borderId="0" xfId="0" applyFont="1" applyFill="1" applyAlignment="1" applyProtection="1" quotePrefix="1">
      <alignment horizontal="right" vertical="top"/>
      <protection/>
    </xf>
    <xf numFmtId="0" fontId="2" fillId="0" borderId="46" xfId="0" applyFont="1" applyFill="1" applyBorder="1" applyAlignment="1" applyProtection="1">
      <alignment horizontal="center" vertical="top"/>
      <protection/>
    </xf>
    <xf numFmtId="0" fontId="23"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67" fontId="2" fillId="0" borderId="0" xfId="0" applyNumberFormat="1" applyFont="1" applyFill="1" applyBorder="1" applyAlignment="1" applyProtection="1">
      <alignment/>
      <protection/>
    </xf>
    <xf numFmtId="0" fontId="23" fillId="0" borderId="46" xfId="0" applyFont="1" applyFill="1" applyBorder="1" applyAlignment="1" applyProtection="1">
      <alignment/>
      <protection/>
    </xf>
    <xf numFmtId="0" fontId="23" fillId="0" borderId="46" xfId="0" applyFont="1" applyFill="1" applyBorder="1" applyAlignment="1" applyProtection="1">
      <alignment horizontal="right"/>
      <protection/>
    </xf>
    <xf numFmtId="0" fontId="23" fillId="0" borderId="46" xfId="0" applyFont="1" applyFill="1" applyBorder="1" applyAlignment="1" applyProtection="1">
      <alignment horizontal="center"/>
      <protection/>
    </xf>
    <xf numFmtId="167" fontId="23" fillId="0" borderId="46" xfId="0" applyNumberFormat="1" applyFont="1" applyFill="1" applyBorder="1" applyAlignment="1" applyProtection="1">
      <alignment/>
      <protection/>
    </xf>
    <xf numFmtId="0" fontId="3" fillId="0" borderId="46" xfId="0" applyFont="1" applyFill="1" applyBorder="1" applyAlignment="1" applyProtection="1">
      <alignment/>
      <protection/>
    </xf>
    <xf numFmtId="0" fontId="3" fillId="0" borderId="46" xfId="0" applyFont="1" applyFill="1" applyBorder="1" applyAlignment="1" applyProtection="1">
      <alignment/>
      <protection/>
    </xf>
    <xf numFmtId="4" fontId="3" fillId="0" borderId="46" xfId="0" applyNumberFormat="1" applyFont="1" applyFill="1" applyBorder="1" applyAlignment="1" applyProtection="1">
      <alignment/>
      <protection/>
    </xf>
    <xf numFmtId="4" fontId="3" fillId="0" borderId="46" xfId="0" applyNumberFormat="1" applyFont="1" applyFill="1" applyBorder="1" applyAlignment="1" applyProtection="1">
      <alignment horizontal="right"/>
      <protection/>
    </xf>
    <xf numFmtId="0" fontId="3" fillId="0" borderId="46" xfId="0" applyFont="1" applyFill="1" applyBorder="1" applyAlignment="1" applyProtection="1">
      <alignment horizontal="left"/>
      <protection/>
    </xf>
    <xf numFmtId="167" fontId="3" fillId="0" borderId="46" xfId="0" applyNumberFormat="1" applyFont="1" applyFill="1" applyBorder="1" applyAlignment="1" applyProtection="1">
      <alignment/>
      <protection/>
    </xf>
    <xf numFmtId="0" fontId="3" fillId="0" borderId="49" xfId="0" applyFont="1" applyFill="1" applyBorder="1" applyAlignment="1" applyProtection="1">
      <alignment/>
      <protection/>
    </xf>
    <xf numFmtId="0" fontId="3" fillId="0" borderId="37" xfId="0" applyFont="1" applyFill="1" applyBorder="1" applyAlignment="1" applyProtection="1">
      <alignment/>
      <protection/>
    </xf>
    <xf numFmtId="0" fontId="2" fillId="0" borderId="37" xfId="0" applyFont="1" applyFill="1" applyBorder="1" applyAlignment="1" applyProtection="1">
      <alignment horizontal="left"/>
      <protection/>
    </xf>
    <xf numFmtId="0" fontId="3" fillId="0" borderId="50" xfId="0" applyFont="1" applyFill="1" applyBorder="1" applyAlignment="1" applyProtection="1">
      <alignment/>
      <protection/>
    </xf>
    <xf numFmtId="167" fontId="3" fillId="0" borderId="51" xfId="0" applyNumberFormat="1" applyFont="1" applyFill="1" applyBorder="1" applyAlignment="1" applyProtection="1">
      <alignment/>
      <protection/>
    </xf>
    <xf numFmtId="0" fontId="3" fillId="0" borderId="51" xfId="0" applyFont="1" applyFill="1" applyBorder="1" applyAlignment="1" applyProtection="1">
      <alignment/>
      <protection/>
    </xf>
    <xf numFmtId="0" fontId="2" fillId="0" borderId="0" xfId="0" applyFont="1" applyFill="1" applyBorder="1" applyAlignment="1" applyProtection="1">
      <alignment horizontal="left"/>
      <protection/>
    </xf>
    <xf numFmtId="0" fontId="3" fillId="0" borderId="52" xfId="0" applyFont="1" applyFill="1" applyBorder="1" applyAlignment="1" applyProtection="1">
      <alignment/>
      <protection/>
    </xf>
    <xf numFmtId="0" fontId="2" fillId="0" borderId="51" xfId="0" applyFont="1" applyFill="1" applyBorder="1" applyAlignment="1" applyProtection="1">
      <alignment horizontal="center"/>
      <protection/>
    </xf>
    <xf numFmtId="167" fontId="3" fillId="0" borderId="0" xfId="0" applyNumberFormat="1" applyFont="1" applyFill="1" applyBorder="1" applyAlignment="1" applyProtection="1">
      <alignment/>
      <protection/>
    </xf>
    <xf numFmtId="167" fontId="3" fillId="0" borderId="52" xfId="0" applyNumberFormat="1" applyFont="1" applyFill="1" applyBorder="1" applyAlignment="1" applyProtection="1">
      <alignment/>
      <protection/>
    </xf>
    <xf numFmtId="167" fontId="3" fillId="0" borderId="53" xfId="0" applyNumberFormat="1" applyFont="1" applyFill="1" applyBorder="1" applyAlignment="1" applyProtection="1">
      <alignment/>
      <protection/>
    </xf>
    <xf numFmtId="167" fontId="3" fillId="0" borderId="37" xfId="0" applyNumberFormat="1" applyFont="1" applyFill="1" applyBorder="1" applyAlignment="1" applyProtection="1">
      <alignment/>
      <protection/>
    </xf>
    <xf numFmtId="167" fontId="3" fillId="0" borderId="50" xfId="0" applyNumberFormat="1" applyFont="1" applyFill="1" applyBorder="1" applyAlignment="1" applyProtection="1">
      <alignment/>
      <protection/>
    </xf>
    <xf numFmtId="9" fontId="3" fillId="0" borderId="0" xfId="0" applyNumberFormat="1" applyFont="1" applyFill="1" applyBorder="1" applyAlignment="1" applyProtection="1">
      <alignment horizontal="left"/>
      <protection/>
    </xf>
    <xf numFmtId="167" fontId="3" fillId="0" borderId="52" xfId="0" applyNumberFormat="1" applyFont="1" applyFill="1" applyBorder="1" applyAlignment="1" applyProtection="1">
      <alignment/>
      <protection/>
    </xf>
    <xf numFmtId="0" fontId="2" fillId="0" borderId="54" xfId="0" applyFont="1" applyFill="1" applyBorder="1" applyAlignment="1" applyProtection="1">
      <alignment wrapText="1"/>
      <protection/>
    </xf>
    <xf numFmtId="0" fontId="2" fillId="0" borderId="46" xfId="0" applyFont="1" applyFill="1" applyBorder="1" applyAlignment="1" applyProtection="1">
      <alignment wrapText="1"/>
      <protection/>
    </xf>
    <xf numFmtId="167" fontId="2" fillId="0" borderId="34" xfId="0" applyNumberFormat="1" applyFont="1" applyFill="1" applyBorder="1" applyAlignment="1" applyProtection="1">
      <alignment/>
      <protection/>
    </xf>
    <xf numFmtId="167" fontId="2" fillId="0" borderId="39" xfId="0" applyNumberFormat="1" applyFont="1" applyFill="1" applyBorder="1" applyAlignment="1" applyProtection="1">
      <alignment/>
      <protection/>
    </xf>
    <xf numFmtId="0" fontId="0" fillId="0" borderId="0" xfId="0" applyBorder="1" applyAlignment="1" applyProtection="1">
      <alignment wrapText="1"/>
      <protection/>
    </xf>
    <xf numFmtId="0" fontId="0" fillId="0" borderId="0" xfId="0" applyBorder="1" applyAlignment="1" applyProtection="1">
      <alignment/>
      <protection/>
    </xf>
    <xf numFmtId="0" fontId="3" fillId="0" borderId="21"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29" fillId="0" borderId="0" xfId="55" applyFont="1" applyAlignment="1" applyProtection="1">
      <alignment vertical="center"/>
      <protection/>
    </xf>
    <xf numFmtId="1" fontId="12" fillId="0" borderId="55" xfId="0" applyNumberFormat="1" applyFont="1" applyBorder="1" applyAlignment="1" applyProtection="1">
      <alignment horizontal="center" vertical="center"/>
      <protection/>
    </xf>
    <xf numFmtId="0" fontId="12" fillId="0" borderId="56" xfId="0" applyFont="1" applyBorder="1" applyAlignment="1" applyProtection="1">
      <alignment horizontal="justify" vertical="center"/>
      <protection/>
    </xf>
    <xf numFmtId="0" fontId="13" fillId="0" borderId="56" xfId="0" applyFont="1" applyBorder="1" applyAlignment="1" applyProtection="1">
      <alignment horizontal="center" vertical="center"/>
      <protection/>
    </xf>
    <xf numFmtId="0" fontId="13" fillId="0" borderId="56" xfId="0" applyFont="1" applyBorder="1" applyAlignment="1" applyProtection="1">
      <alignment horizontal="left" vertical="center"/>
      <protection/>
    </xf>
    <xf numFmtId="170" fontId="13" fillId="0" borderId="56" xfId="0" applyNumberFormat="1" applyFont="1" applyBorder="1" applyAlignment="1" applyProtection="1">
      <alignment horizontal="center" vertical="center"/>
      <protection/>
    </xf>
    <xf numFmtId="167" fontId="13" fillId="0" borderId="56" xfId="0" applyNumberFormat="1" applyFont="1" applyBorder="1" applyAlignment="1" applyProtection="1">
      <alignment horizontal="center" vertical="center"/>
      <protection/>
    </xf>
    <xf numFmtId="1" fontId="12" fillId="0" borderId="57" xfId="0" applyNumberFormat="1" applyFont="1" applyBorder="1" applyAlignment="1" applyProtection="1">
      <alignment horizontal="center" vertical="center"/>
      <protection/>
    </xf>
    <xf numFmtId="0" fontId="12" fillId="0" borderId="58" xfId="0" applyFont="1" applyBorder="1" applyAlignment="1" applyProtection="1">
      <alignment horizontal="justify" vertical="center"/>
      <protection/>
    </xf>
    <xf numFmtId="0" fontId="13" fillId="0" borderId="58" xfId="0" applyFont="1" applyBorder="1" applyAlignment="1" applyProtection="1">
      <alignment horizontal="center" vertical="center"/>
      <protection/>
    </xf>
    <xf numFmtId="0" fontId="13" fillId="0" borderId="58" xfId="0" applyFont="1" applyBorder="1" applyAlignment="1" applyProtection="1">
      <alignment horizontal="left" vertical="center"/>
      <protection/>
    </xf>
    <xf numFmtId="170" fontId="13" fillId="0" borderId="58" xfId="0" applyNumberFormat="1" applyFont="1" applyBorder="1" applyAlignment="1" applyProtection="1">
      <alignment horizontal="center" vertical="center"/>
      <protection/>
    </xf>
    <xf numFmtId="167" fontId="13" fillId="0" borderId="58" xfId="0" applyNumberFormat="1" applyFont="1" applyBorder="1" applyAlignment="1" applyProtection="1">
      <alignment horizontal="center" vertical="center"/>
      <protection/>
    </xf>
    <xf numFmtId="1" fontId="13" fillId="0" borderId="15" xfId="0" applyNumberFormat="1" applyFont="1" applyBorder="1" applyAlignment="1" applyProtection="1">
      <alignment horizontal="center" vertical="top" wrapText="1"/>
      <protection/>
    </xf>
    <xf numFmtId="0" fontId="13" fillId="0" borderId="59" xfId="0" applyFont="1" applyFill="1" applyBorder="1" applyAlignment="1" applyProtection="1">
      <alignment horizontal="left" vertical="top" wrapText="1"/>
      <protection/>
    </xf>
    <xf numFmtId="0" fontId="13" fillId="0" borderId="15" xfId="0" applyFont="1" applyBorder="1" applyAlignment="1" applyProtection="1">
      <alignment horizontal="center"/>
      <protection/>
    </xf>
    <xf numFmtId="0" fontId="13" fillId="0" borderId="15" xfId="0" applyFont="1" applyFill="1" applyBorder="1" applyAlignment="1" applyProtection="1">
      <alignment horizontal="center"/>
      <protection/>
    </xf>
    <xf numFmtId="170" fontId="13" fillId="0" borderId="15" xfId="0" applyNumberFormat="1" applyFont="1" applyBorder="1" applyAlignment="1" applyProtection="1">
      <alignment horizontal="center"/>
      <protection/>
    </xf>
    <xf numFmtId="167" fontId="13" fillId="0" borderId="15" xfId="0" applyNumberFormat="1" applyFont="1" applyBorder="1" applyAlignment="1" applyProtection="1">
      <alignment horizontal="center"/>
      <protection/>
    </xf>
    <xf numFmtId="0" fontId="13" fillId="0" borderId="59" xfId="0" applyFont="1" applyFill="1" applyBorder="1" applyAlignment="1" applyProtection="1">
      <alignment horizontal="justify" vertical="top"/>
      <protection/>
    </xf>
    <xf numFmtId="0" fontId="13" fillId="0" borderId="15" xfId="0" applyFont="1" applyBorder="1" applyAlignment="1" applyProtection="1">
      <alignment horizontal="justify"/>
      <protection/>
    </xf>
    <xf numFmtId="0" fontId="13" fillId="0" borderId="59" xfId="0" applyFont="1" applyBorder="1" applyAlignment="1" applyProtection="1">
      <alignment horizontal="justify"/>
      <protection/>
    </xf>
    <xf numFmtId="167" fontId="13" fillId="0" borderId="16" xfId="0" applyNumberFormat="1" applyFont="1" applyBorder="1" applyAlignment="1" applyProtection="1">
      <alignment horizontal="center"/>
      <protection/>
    </xf>
    <xf numFmtId="170" fontId="13" fillId="0" borderId="16" xfId="0" applyNumberFormat="1" applyFont="1" applyBorder="1" applyAlignment="1" applyProtection="1">
      <alignment horizontal="center"/>
      <protection/>
    </xf>
    <xf numFmtId="1" fontId="13" fillId="0" borderId="60" xfId="0" applyNumberFormat="1" applyFont="1" applyBorder="1" applyAlignment="1" applyProtection="1">
      <alignment horizontal="center" vertical="top" wrapText="1"/>
      <protection/>
    </xf>
    <xf numFmtId="0" fontId="13" fillId="0" borderId="61" xfId="0" applyFont="1" applyBorder="1" applyAlignment="1" applyProtection="1">
      <alignment horizontal="justify"/>
      <protection/>
    </xf>
    <xf numFmtId="0" fontId="13" fillId="0" borderId="60" xfId="0" applyFont="1" applyBorder="1" applyAlignment="1" applyProtection="1">
      <alignment horizontal="center"/>
      <protection/>
    </xf>
    <xf numFmtId="0" fontId="13" fillId="0" borderId="60" xfId="0" applyFont="1" applyFill="1" applyBorder="1" applyAlignment="1" applyProtection="1">
      <alignment horizontal="center"/>
      <protection/>
    </xf>
    <xf numFmtId="170" fontId="13" fillId="0" borderId="60" xfId="0" applyNumberFormat="1" applyFont="1" applyBorder="1" applyAlignment="1" applyProtection="1">
      <alignment horizontal="center"/>
      <protection/>
    </xf>
    <xf numFmtId="167" fontId="13" fillId="0" borderId="60" xfId="0" applyNumberFormat="1" applyFont="1" applyBorder="1" applyAlignment="1" applyProtection="1">
      <alignment horizontal="center"/>
      <protection/>
    </xf>
    <xf numFmtId="0" fontId="13" fillId="0" borderId="15" xfId="0" applyFont="1" applyBorder="1" applyAlignment="1" applyProtection="1">
      <alignment horizontal="left" vertical="top" wrapText="1"/>
      <protection/>
    </xf>
    <xf numFmtId="1" fontId="13" fillId="0" borderId="15" xfId="0" applyNumberFormat="1"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167" fontId="13" fillId="0" borderId="15" xfId="0" applyNumberFormat="1" applyFont="1" applyBorder="1" applyAlignment="1" applyProtection="1">
      <alignment horizontal="center" vertical="center"/>
      <protection/>
    </xf>
    <xf numFmtId="0" fontId="13" fillId="0" borderId="59" xfId="0" applyFont="1" applyBorder="1" applyAlignment="1" applyProtection="1">
      <alignment horizontal="justify" vertical="center"/>
      <protection/>
    </xf>
    <xf numFmtId="168" fontId="13" fillId="0" borderId="15" xfId="0" applyNumberFormat="1" applyFont="1" applyBorder="1" applyAlignment="1" applyProtection="1">
      <alignment horizontal="center" vertical="center"/>
      <protection/>
    </xf>
    <xf numFmtId="1" fontId="13" fillId="0" borderId="60" xfId="0" applyNumberFormat="1" applyFont="1" applyBorder="1" applyAlignment="1" applyProtection="1">
      <alignment horizontal="center" vertical="center"/>
      <protection/>
    </xf>
    <xf numFmtId="0" fontId="13" fillId="0" borderId="61" xfId="0" applyFont="1" applyBorder="1" applyAlignment="1" applyProtection="1">
      <alignment horizontal="justify" vertical="center"/>
      <protection/>
    </xf>
    <xf numFmtId="0" fontId="13" fillId="0" borderId="60" xfId="0" applyFont="1" applyBorder="1" applyAlignment="1" applyProtection="1">
      <alignment horizontal="center" vertical="center"/>
      <protection/>
    </xf>
    <xf numFmtId="168" fontId="13" fillId="0" borderId="60" xfId="0" applyNumberFormat="1" applyFont="1" applyBorder="1" applyAlignment="1" applyProtection="1">
      <alignment horizontal="center" vertical="center"/>
      <protection/>
    </xf>
    <xf numFmtId="167" fontId="13" fillId="0" borderId="60" xfId="0" applyNumberFormat="1" applyFont="1" applyBorder="1" applyAlignment="1" applyProtection="1">
      <alignment horizontal="center" vertical="center"/>
      <protection/>
    </xf>
    <xf numFmtId="49" fontId="13" fillId="0" borderId="15" xfId="0" applyNumberFormat="1" applyFont="1" applyBorder="1" applyAlignment="1" applyProtection="1">
      <alignment horizontal="center" vertical="top"/>
      <protection/>
    </xf>
    <xf numFmtId="0" fontId="13" fillId="0" borderId="59" xfId="0" applyFont="1" applyBorder="1" applyAlignment="1" applyProtection="1">
      <alignment horizontal="left" vertical="center" wrapText="1"/>
      <protection/>
    </xf>
    <xf numFmtId="49" fontId="13" fillId="0" borderId="15" xfId="0" applyNumberFormat="1" applyFont="1" applyBorder="1" applyAlignment="1" applyProtection="1">
      <alignment horizontal="center" vertical="center"/>
      <protection/>
    </xf>
    <xf numFmtId="49" fontId="13" fillId="0" borderId="60" xfId="0" applyNumberFormat="1" applyFont="1" applyBorder="1" applyAlignment="1" applyProtection="1">
      <alignment horizontal="center" vertical="center"/>
      <protection/>
    </xf>
    <xf numFmtId="1" fontId="12" fillId="0" borderId="62" xfId="0" applyNumberFormat="1" applyFont="1" applyBorder="1" applyAlignment="1" applyProtection="1">
      <alignment horizontal="center" vertical="center"/>
      <protection/>
    </xf>
    <xf numFmtId="0" fontId="12" fillId="0" borderId="63" xfId="0" applyFont="1" applyBorder="1" applyAlignment="1" applyProtection="1">
      <alignment horizontal="justify" vertical="center"/>
      <protection/>
    </xf>
    <xf numFmtId="0" fontId="13" fillId="0" borderId="63" xfId="0" applyFont="1" applyBorder="1" applyAlignment="1" applyProtection="1">
      <alignment horizontal="center" vertical="center"/>
      <protection/>
    </xf>
    <xf numFmtId="0" fontId="13" fillId="0" borderId="63" xfId="0" applyFont="1" applyBorder="1" applyAlignment="1" applyProtection="1">
      <alignment horizontal="left" vertical="center"/>
      <protection/>
    </xf>
    <xf numFmtId="170" fontId="13" fillId="0" borderId="63" xfId="0" applyNumberFormat="1" applyFont="1" applyBorder="1" applyAlignment="1" applyProtection="1">
      <alignment horizontal="center" vertical="center"/>
      <protection/>
    </xf>
    <xf numFmtId="167" fontId="13" fillId="0" borderId="64" xfId="0" applyNumberFormat="1" applyFont="1" applyBorder="1" applyAlignment="1" applyProtection="1">
      <alignment horizontal="center" vertical="center"/>
      <protection/>
    </xf>
    <xf numFmtId="1" fontId="12" fillId="0" borderId="65" xfId="0" applyNumberFormat="1" applyFont="1" applyBorder="1" applyAlignment="1" applyProtection="1">
      <alignment horizontal="center" vertical="center"/>
      <protection/>
    </xf>
    <xf numFmtId="0" fontId="12" fillId="0" borderId="0" xfId="0" applyFont="1" applyBorder="1" applyAlignment="1" applyProtection="1">
      <alignment horizontal="justify"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left" vertical="center"/>
      <protection/>
    </xf>
    <xf numFmtId="170" fontId="13" fillId="0" borderId="0" xfId="0" applyNumberFormat="1" applyFont="1" applyBorder="1" applyAlignment="1" applyProtection="1">
      <alignment horizontal="center" vertical="center"/>
      <protection/>
    </xf>
    <xf numFmtId="167" fontId="13" fillId="0" borderId="0" xfId="0" applyNumberFormat="1" applyFont="1" applyBorder="1" applyAlignment="1" applyProtection="1">
      <alignment horizontal="center" vertical="center"/>
      <protection/>
    </xf>
    <xf numFmtId="0" fontId="12" fillId="0" borderId="56" xfId="0" applyFont="1" applyFill="1" applyBorder="1" applyAlignment="1" applyProtection="1">
      <alignment horizontal="justify" vertical="center"/>
      <protection/>
    </xf>
    <xf numFmtId="167" fontId="13" fillId="0" borderId="61" xfId="0" applyNumberFormat="1" applyFont="1" applyBorder="1" applyAlignment="1" applyProtection="1">
      <alignment horizontal="center" vertical="center"/>
      <protection/>
    </xf>
    <xf numFmtId="167" fontId="13" fillId="0" borderId="66" xfId="0" applyNumberFormat="1" applyFont="1" applyBorder="1" applyAlignment="1" applyProtection="1">
      <alignment horizontal="center" vertical="center"/>
      <protection/>
    </xf>
    <xf numFmtId="0" fontId="13" fillId="0" borderId="60" xfId="0" applyFont="1" applyBorder="1" applyAlignment="1" applyProtection="1">
      <alignment horizontal="left" vertical="top" wrapText="1"/>
      <protection/>
    </xf>
    <xf numFmtId="0" fontId="13" fillId="0" borderId="15" xfId="0" applyFont="1" applyBorder="1" applyAlignment="1" applyProtection="1">
      <alignment horizontal="justify" vertical="center"/>
      <protection/>
    </xf>
    <xf numFmtId="167" fontId="13" fillId="0" borderId="67" xfId="0" applyNumberFormat="1" applyFont="1" applyBorder="1" applyAlignment="1" applyProtection="1">
      <alignment horizontal="center" vertical="center"/>
      <protection/>
    </xf>
    <xf numFmtId="0" fontId="0" fillId="0" borderId="67" xfId="0" applyBorder="1" applyAlignment="1" applyProtection="1">
      <alignment/>
      <protection/>
    </xf>
    <xf numFmtId="0" fontId="0" fillId="0" borderId="55" xfId="0" applyBorder="1" applyAlignment="1" applyProtection="1">
      <alignment/>
      <protection/>
    </xf>
    <xf numFmtId="0" fontId="0" fillId="0" borderId="61" xfId="0" applyBorder="1" applyAlignment="1" applyProtection="1">
      <alignment/>
      <protection/>
    </xf>
    <xf numFmtId="0" fontId="0" fillId="0" borderId="57" xfId="0" applyBorder="1" applyAlignment="1" applyProtection="1">
      <alignment/>
      <protection/>
    </xf>
    <xf numFmtId="0" fontId="0" fillId="0" borderId="66" xfId="0" applyBorder="1" applyAlignment="1" applyProtection="1">
      <alignment/>
      <protection/>
    </xf>
    <xf numFmtId="0" fontId="13" fillId="0" borderId="59" xfId="0" applyFont="1" applyBorder="1" applyAlignment="1" applyProtection="1">
      <alignment horizontal="left" vertical="top" wrapText="1"/>
      <protection/>
    </xf>
    <xf numFmtId="0" fontId="0" fillId="0" borderId="15" xfId="0" applyBorder="1" applyAlignment="1" applyProtection="1">
      <alignment/>
      <protection/>
    </xf>
    <xf numFmtId="1" fontId="13" fillId="0" borderId="15" xfId="0" applyNumberFormat="1" applyFont="1" applyBorder="1" applyAlignment="1" applyProtection="1">
      <alignment horizontal="center" vertical="center" wrapText="1"/>
      <protection/>
    </xf>
    <xf numFmtId="170" fontId="13" fillId="0" borderId="15" xfId="0" applyNumberFormat="1" applyFont="1" applyBorder="1" applyAlignment="1" applyProtection="1">
      <alignment horizontal="center" vertical="center"/>
      <protection/>
    </xf>
    <xf numFmtId="0" fontId="13" fillId="0" borderId="16" xfId="0" applyFont="1" applyBorder="1" applyAlignment="1" applyProtection="1">
      <alignment horizontal="justify" vertical="center"/>
      <protection/>
    </xf>
    <xf numFmtId="0" fontId="13" fillId="0" borderId="16" xfId="0" applyFont="1" applyBorder="1" applyAlignment="1" applyProtection="1">
      <alignment horizontal="center" vertical="center"/>
      <protection/>
    </xf>
    <xf numFmtId="167" fontId="13" fillId="0" borderId="16" xfId="0" applyNumberFormat="1" applyFont="1" applyBorder="1" applyAlignment="1" applyProtection="1">
      <alignment horizontal="center" vertical="center"/>
      <protection/>
    </xf>
    <xf numFmtId="0" fontId="13" fillId="0" borderId="17" xfId="0" applyFont="1" applyBorder="1" applyAlignment="1" applyProtection="1">
      <alignment horizontal="justify" vertical="center"/>
      <protection/>
    </xf>
    <xf numFmtId="0" fontId="13" fillId="0" borderId="17" xfId="0" applyFont="1" applyBorder="1" applyAlignment="1" applyProtection="1">
      <alignment horizontal="center" vertical="center"/>
      <protection/>
    </xf>
    <xf numFmtId="1" fontId="13" fillId="0" borderId="16" xfId="0" applyNumberFormat="1" applyFont="1" applyBorder="1" applyAlignment="1" applyProtection="1">
      <alignment horizontal="center" vertical="top" wrapText="1"/>
      <protection/>
    </xf>
    <xf numFmtId="0" fontId="13" fillId="0" borderId="16" xfId="0" applyFont="1" applyBorder="1" applyAlignment="1" applyProtection="1">
      <alignment horizontal="justify"/>
      <protection/>
    </xf>
    <xf numFmtId="0" fontId="13" fillId="0" borderId="16" xfId="0" applyFont="1" applyBorder="1" applyAlignment="1" applyProtection="1">
      <alignment horizontal="center"/>
      <protection/>
    </xf>
    <xf numFmtId="0" fontId="13" fillId="0" borderId="60" xfId="0" applyFont="1" applyBorder="1" applyAlignment="1" applyProtection="1">
      <alignment horizontal="justify"/>
      <protection/>
    </xf>
    <xf numFmtId="0" fontId="13" fillId="0" borderId="15" xfId="0" applyFont="1" applyBorder="1" applyAlignment="1" applyProtection="1">
      <alignment horizontal="justify" vertical="top" wrapText="1"/>
      <protection/>
    </xf>
    <xf numFmtId="168" fontId="13" fillId="0" borderId="15" xfId="0" applyNumberFormat="1" applyFont="1" applyBorder="1" applyAlignment="1" applyProtection="1">
      <alignment horizontal="center"/>
      <protection/>
    </xf>
    <xf numFmtId="0" fontId="13" fillId="0" borderId="15" xfId="0" applyFont="1" applyBorder="1" applyAlignment="1" applyProtection="1">
      <alignment/>
      <protection/>
    </xf>
    <xf numFmtId="0" fontId="13" fillId="0" borderId="66" xfId="0" applyFont="1" applyBorder="1" applyAlignment="1" applyProtection="1">
      <alignment horizontal="justify" vertical="top" wrapText="1"/>
      <protection/>
    </xf>
    <xf numFmtId="0" fontId="13" fillId="0" borderId="59" xfId="0" applyFont="1" applyBorder="1" applyAlignment="1" applyProtection="1">
      <alignment horizontal="justify" vertical="top" wrapText="1"/>
      <protection/>
    </xf>
    <xf numFmtId="49" fontId="13" fillId="0" borderId="15" xfId="0" applyNumberFormat="1" applyFont="1" applyBorder="1" applyAlignment="1" applyProtection="1">
      <alignment horizontal="center" vertical="top" wrapText="1"/>
      <protection/>
    </xf>
    <xf numFmtId="49" fontId="13" fillId="0" borderId="16" xfId="0" applyNumberFormat="1" applyFont="1" applyBorder="1" applyAlignment="1" applyProtection="1">
      <alignment horizontal="center" vertical="top" wrapText="1"/>
      <protection/>
    </xf>
    <xf numFmtId="0" fontId="0" fillId="0" borderId="68" xfId="0" applyBorder="1" applyAlignment="1" applyProtection="1">
      <alignment/>
      <protection/>
    </xf>
    <xf numFmtId="168" fontId="13" fillId="0" borderId="63" xfId="0" applyNumberFormat="1" applyFont="1" applyBorder="1" applyAlignment="1" applyProtection="1">
      <alignment horizontal="center" vertical="center"/>
      <protection/>
    </xf>
    <xf numFmtId="170" fontId="17" fillId="0" borderId="63" xfId="0" applyNumberFormat="1" applyFont="1" applyBorder="1" applyAlignment="1" applyProtection="1">
      <alignment horizontal="center" vertical="center"/>
      <protection/>
    </xf>
    <xf numFmtId="168" fontId="13" fillId="0" borderId="0" xfId="0" applyNumberFormat="1" applyFont="1" applyBorder="1" applyAlignment="1" applyProtection="1">
      <alignment horizontal="center" vertical="center"/>
      <protection/>
    </xf>
    <xf numFmtId="170" fontId="17" fillId="0" borderId="0" xfId="0" applyNumberFormat="1" applyFont="1" applyBorder="1" applyAlignment="1" applyProtection="1">
      <alignment horizontal="center" vertical="center"/>
      <protection/>
    </xf>
    <xf numFmtId="0" fontId="13" fillId="0" borderId="56" xfId="0" applyFont="1" applyFill="1" applyBorder="1" applyAlignment="1" applyProtection="1">
      <alignment horizontal="left" vertical="center"/>
      <protection/>
    </xf>
    <xf numFmtId="0" fontId="0" fillId="0" borderId="56" xfId="0" applyBorder="1" applyAlignment="1" applyProtection="1">
      <alignment/>
      <protection/>
    </xf>
    <xf numFmtId="1" fontId="13" fillId="0" borderId="57" xfId="0" applyNumberFormat="1" applyFont="1" applyBorder="1" applyAlignment="1" applyProtection="1">
      <alignment horizontal="center" vertical="top" wrapText="1"/>
      <protection/>
    </xf>
    <xf numFmtId="0" fontId="13" fillId="0" borderId="58" xfId="0" applyFont="1" applyBorder="1" applyAlignment="1" applyProtection="1">
      <alignment horizontal="justify"/>
      <protection/>
    </xf>
    <xf numFmtId="0" fontId="13" fillId="0" borderId="58" xfId="0" applyFont="1" applyBorder="1" applyAlignment="1" applyProtection="1">
      <alignment horizontal="center"/>
      <protection/>
    </xf>
    <xf numFmtId="0" fontId="13" fillId="0" borderId="58" xfId="0" applyFont="1" applyFill="1" applyBorder="1" applyAlignment="1" applyProtection="1">
      <alignment horizontal="center"/>
      <protection/>
    </xf>
    <xf numFmtId="170" fontId="13" fillId="0" borderId="58" xfId="0" applyNumberFormat="1" applyFont="1" applyBorder="1" applyAlignment="1" applyProtection="1">
      <alignment horizontal="center"/>
      <protection/>
    </xf>
    <xf numFmtId="167" fontId="13" fillId="0" borderId="58" xfId="0" applyNumberFormat="1" applyFont="1" applyBorder="1" applyAlignment="1" applyProtection="1">
      <alignment horizontal="center"/>
      <protection/>
    </xf>
    <xf numFmtId="167" fontId="13" fillId="0" borderId="66" xfId="0" applyNumberFormat="1" applyFont="1" applyBorder="1" applyAlignment="1" applyProtection="1">
      <alignment horizontal="center"/>
      <protection/>
    </xf>
    <xf numFmtId="168" fontId="13" fillId="0" borderId="15" xfId="0" applyNumberFormat="1" applyFont="1" applyFill="1" applyBorder="1" applyAlignment="1" applyProtection="1">
      <alignment horizontal="center" vertical="center"/>
      <protection/>
    </xf>
    <xf numFmtId="49" fontId="13" fillId="0" borderId="15" xfId="0" applyNumberFormat="1" applyFont="1" applyBorder="1" applyAlignment="1" applyProtection="1">
      <alignment horizontal="center" vertical="center" wrapText="1"/>
      <protection/>
    </xf>
    <xf numFmtId="49" fontId="13" fillId="0" borderId="16" xfId="0" applyNumberFormat="1" applyFont="1" applyBorder="1" applyAlignment="1" applyProtection="1">
      <alignment horizontal="center" vertical="center" wrapText="1"/>
      <protection/>
    </xf>
    <xf numFmtId="0" fontId="13" fillId="0" borderId="66" xfId="0" applyFont="1" applyBorder="1" applyAlignment="1" applyProtection="1">
      <alignment horizontal="justify" vertical="top"/>
      <protection/>
    </xf>
    <xf numFmtId="168" fontId="13" fillId="0" borderId="16" xfId="0" applyNumberFormat="1" applyFont="1" applyFill="1" applyBorder="1" applyAlignment="1" applyProtection="1">
      <alignment horizontal="center" vertical="center"/>
      <protection/>
    </xf>
    <xf numFmtId="0" fontId="13" fillId="0" borderId="59" xfId="0" applyFont="1" applyBorder="1" applyAlignment="1" applyProtection="1">
      <alignment horizontal="justify" vertical="top"/>
      <protection/>
    </xf>
    <xf numFmtId="0" fontId="13" fillId="0" borderId="59" xfId="0" applyFont="1" applyBorder="1" applyAlignment="1" applyProtection="1">
      <alignment horizontal="left" vertical="center"/>
      <protection/>
    </xf>
    <xf numFmtId="49" fontId="13" fillId="0" borderId="60" xfId="0" applyNumberFormat="1" applyFont="1" applyBorder="1" applyAlignment="1" applyProtection="1">
      <alignment horizontal="center" vertical="center" wrapText="1"/>
      <protection/>
    </xf>
    <xf numFmtId="0" fontId="13" fillId="0" borderId="61" xfId="0" applyFont="1" applyBorder="1" applyAlignment="1" applyProtection="1">
      <alignment horizontal="justify" vertical="top"/>
      <protection/>
    </xf>
    <xf numFmtId="168" fontId="13" fillId="0" borderId="60" xfId="0" applyNumberFormat="1" applyFont="1" applyFill="1" applyBorder="1" applyAlignment="1" applyProtection="1">
      <alignment horizontal="center" vertical="center"/>
      <protection/>
    </xf>
    <xf numFmtId="0" fontId="13" fillId="0" borderId="16" xfId="0" applyFont="1" applyBorder="1" applyAlignment="1" applyProtection="1">
      <alignment horizontal="justify" vertical="top"/>
      <protection/>
    </xf>
    <xf numFmtId="0" fontId="13" fillId="0" borderId="66" xfId="0" applyFont="1" applyBorder="1" applyAlignment="1" applyProtection="1">
      <alignment horizontal="justify" vertical="center"/>
      <protection/>
    </xf>
    <xf numFmtId="1" fontId="13" fillId="0" borderId="15" xfId="0" applyNumberFormat="1" applyFont="1" applyBorder="1" applyAlignment="1" applyProtection="1">
      <alignment horizontal="center" vertical="top"/>
      <protection/>
    </xf>
    <xf numFmtId="0" fontId="17" fillId="0" borderId="59" xfId="0" applyFont="1" applyBorder="1" applyAlignment="1" applyProtection="1">
      <alignment horizontal="justify" vertical="top" wrapText="1"/>
      <protection/>
    </xf>
    <xf numFmtId="1" fontId="13" fillId="0" borderId="68" xfId="0" applyNumberFormat="1" applyFont="1" applyBorder="1" applyAlignment="1" applyProtection="1">
      <alignment horizontal="center" vertical="top" wrapText="1"/>
      <protection/>
    </xf>
    <xf numFmtId="0" fontId="13" fillId="0" borderId="68" xfId="0" applyFont="1" applyBorder="1" applyAlignment="1" applyProtection="1">
      <alignment horizontal="justify"/>
      <protection/>
    </xf>
    <xf numFmtId="0" fontId="13" fillId="0" borderId="68" xfId="0" applyFont="1" applyBorder="1" applyAlignment="1" applyProtection="1">
      <alignment horizontal="center"/>
      <protection/>
    </xf>
    <xf numFmtId="0" fontId="13" fillId="0" borderId="68" xfId="0" applyFont="1" applyFill="1" applyBorder="1" applyAlignment="1" applyProtection="1">
      <alignment horizontal="center"/>
      <protection/>
    </xf>
    <xf numFmtId="170" fontId="13" fillId="0" borderId="68" xfId="0" applyNumberFormat="1" applyFont="1" applyBorder="1" applyAlignment="1" applyProtection="1">
      <alignment horizontal="center"/>
      <protection/>
    </xf>
    <xf numFmtId="167" fontId="13" fillId="0" borderId="68" xfId="0" applyNumberFormat="1" applyFont="1" applyBorder="1" applyAlignment="1" applyProtection="1">
      <alignment horizontal="center"/>
      <protection/>
    </xf>
    <xf numFmtId="0" fontId="13" fillId="0" borderId="63" xfId="0" applyFont="1" applyFill="1" applyBorder="1" applyAlignment="1" applyProtection="1">
      <alignment horizontal="center" vertical="center"/>
      <protection/>
    </xf>
    <xf numFmtId="1" fontId="12" fillId="0" borderId="69" xfId="0" applyNumberFormat="1" applyFont="1" applyBorder="1" applyAlignment="1" applyProtection="1">
      <alignment horizontal="center" vertical="center"/>
      <protection/>
    </xf>
    <xf numFmtId="0" fontId="12" fillId="0" borderId="70" xfId="0" applyFont="1" applyBorder="1" applyAlignment="1" applyProtection="1">
      <alignment horizontal="justify" vertical="center"/>
      <protection/>
    </xf>
    <xf numFmtId="0" fontId="13" fillId="0" borderId="70" xfId="0" applyFont="1" applyBorder="1" applyAlignment="1" applyProtection="1">
      <alignment vertical="center"/>
      <protection/>
    </xf>
    <xf numFmtId="0" fontId="13" fillId="0" borderId="70" xfId="0" applyFont="1" applyFill="1" applyBorder="1" applyAlignment="1" applyProtection="1">
      <alignment horizontal="center" vertical="center"/>
      <protection/>
    </xf>
    <xf numFmtId="170" fontId="17" fillId="0" borderId="70" xfId="0" applyNumberFormat="1" applyFont="1" applyBorder="1" applyAlignment="1" applyProtection="1">
      <alignment horizontal="center" vertical="center"/>
      <protection/>
    </xf>
    <xf numFmtId="167" fontId="13" fillId="0" borderId="70" xfId="0" applyNumberFormat="1" applyFont="1" applyBorder="1" applyAlignment="1" applyProtection="1">
      <alignment horizontal="center" vertical="center"/>
      <protection/>
    </xf>
    <xf numFmtId="0" fontId="13" fillId="0" borderId="0" xfId="0" applyFont="1" applyBorder="1" applyAlignment="1" applyProtection="1">
      <alignment vertical="center"/>
      <protection/>
    </xf>
    <xf numFmtId="0" fontId="13" fillId="0" borderId="0" xfId="0" applyFont="1" applyFill="1" applyBorder="1" applyAlignment="1" applyProtection="1">
      <alignment horizontal="center" vertical="center"/>
      <protection/>
    </xf>
    <xf numFmtId="168" fontId="13" fillId="0" borderId="56" xfId="0" applyNumberFormat="1" applyFont="1" applyBorder="1" applyAlignment="1" applyProtection="1">
      <alignment horizontal="center" vertical="center"/>
      <protection/>
    </xf>
    <xf numFmtId="170" fontId="17" fillId="0" borderId="56" xfId="0" applyNumberFormat="1" applyFont="1" applyBorder="1" applyAlignment="1" applyProtection="1">
      <alignment horizontal="center" vertical="center"/>
      <protection/>
    </xf>
    <xf numFmtId="167" fontId="13" fillId="0" borderId="71" xfId="0" applyNumberFormat="1" applyFont="1" applyBorder="1" applyAlignment="1" applyProtection="1">
      <alignment horizontal="center" vertical="center"/>
      <protection/>
    </xf>
    <xf numFmtId="1" fontId="13" fillId="0" borderId="0" xfId="0" applyNumberFormat="1" applyFont="1" applyBorder="1" applyAlignment="1" applyProtection="1">
      <alignment horizontal="center" vertical="center"/>
      <protection/>
    </xf>
    <xf numFmtId="1" fontId="13" fillId="0" borderId="0" xfId="0" applyNumberFormat="1" applyFont="1" applyBorder="1" applyAlignment="1" applyProtection="1">
      <alignment horizontal="center" vertical="top"/>
      <protection/>
    </xf>
    <xf numFmtId="49" fontId="3" fillId="0" borderId="22" xfId="0" applyNumberFormat="1" applyFont="1" applyFill="1" applyBorder="1" applyAlignment="1" applyProtection="1">
      <alignment horizontal="left" vertical="distributed"/>
      <protection/>
    </xf>
    <xf numFmtId="0" fontId="3" fillId="0" borderId="10" xfId="0" applyFont="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 fontId="3" fillId="0" borderId="10" xfId="0" applyNumberFormat="1" applyFont="1" applyBorder="1" applyAlignment="1" applyProtection="1">
      <alignment horizontal="right" vertical="center"/>
      <protection/>
    </xf>
    <xf numFmtId="0" fontId="3" fillId="0" borderId="0" xfId="0" applyFont="1" applyAlignment="1" applyProtection="1">
      <alignment/>
      <protection/>
    </xf>
    <xf numFmtId="4" fontId="3" fillId="22" borderId="10" xfId="0" applyNumberFormat="1" applyFont="1" applyFill="1" applyBorder="1" applyAlignment="1" applyProtection="1">
      <alignment horizontal="right" vertical="center" wrapText="1"/>
      <protection/>
    </xf>
    <xf numFmtId="4" fontId="3" fillId="0" borderId="10" xfId="0" applyNumberFormat="1" applyFont="1" applyFill="1" applyBorder="1" applyAlignment="1" applyProtection="1">
      <alignment horizontal="right"/>
      <protection/>
    </xf>
    <xf numFmtId="4" fontId="16" fillId="0" borderId="10" xfId="0" applyNumberFormat="1" applyFont="1" applyFill="1" applyBorder="1" applyAlignment="1" applyProtection="1">
      <alignment horizontal="right"/>
      <protection/>
    </xf>
    <xf numFmtId="4" fontId="3" fillId="0" borderId="11" xfId="0" applyNumberFormat="1" applyFont="1" applyFill="1" applyBorder="1" applyAlignment="1" applyProtection="1">
      <alignment horizontal="right"/>
      <protection/>
    </xf>
    <xf numFmtId="4" fontId="16" fillId="0" borderId="11" xfId="0" applyNumberFormat="1" applyFont="1" applyFill="1" applyBorder="1" applyAlignment="1" applyProtection="1">
      <alignment horizontal="right"/>
      <protection/>
    </xf>
    <xf numFmtId="0" fontId="3" fillId="0" borderId="12" xfId="0" applyFont="1" applyBorder="1" applyAlignment="1" applyProtection="1">
      <alignment horizontal="center" vertical="center"/>
      <protection/>
    </xf>
    <xf numFmtId="4" fontId="2" fillId="0" borderId="31" xfId="0" applyNumberFormat="1" applyFont="1" applyBorder="1" applyAlignment="1" applyProtection="1">
      <alignment horizontal="right" vertical="center"/>
      <protection/>
    </xf>
    <xf numFmtId="4" fontId="37" fillId="0" borderId="10" xfId="0" applyNumberFormat="1" applyFont="1" applyFill="1" applyBorder="1" applyAlignment="1" applyProtection="1">
      <alignment horizontal="right"/>
      <protection/>
    </xf>
    <xf numFmtId="4" fontId="13" fillId="0" borderId="10" xfId="0" applyNumberFormat="1" applyFont="1" applyFill="1" applyBorder="1" applyAlignment="1" applyProtection="1">
      <alignment horizontal="right"/>
      <protection/>
    </xf>
    <xf numFmtId="4" fontId="2" fillId="0" borderId="31" xfId="0" applyNumberFormat="1" applyFont="1" applyBorder="1" applyAlignment="1" applyProtection="1">
      <alignment vertical="center"/>
      <protection/>
    </xf>
    <xf numFmtId="4" fontId="2" fillId="0" borderId="31" xfId="0" applyNumberFormat="1" applyFont="1" applyFill="1" applyBorder="1" applyAlignment="1" applyProtection="1">
      <alignment horizontal="right" vertical="center"/>
      <protection/>
    </xf>
    <xf numFmtId="4" fontId="2" fillId="0" borderId="23" xfId="0" applyNumberFormat="1" applyFont="1" applyBorder="1" applyAlignment="1" applyProtection="1">
      <alignment vertical="center"/>
      <protection/>
    </xf>
    <xf numFmtId="4" fontId="2" fillId="0" borderId="27" xfId="0" applyNumberFormat="1" applyFont="1" applyBorder="1" applyAlignment="1" applyProtection="1">
      <alignment vertical="center"/>
      <protection/>
    </xf>
    <xf numFmtId="49" fontId="2" fillId="0" borderId="0" xfId="0" applyNumberFormat="1" applyFont="1" applyFill="1" applyBorder="1" applyAlignment="1" applyProtection="1">
      <alignment horizontal="center" vertical="distributed"/>
      <protection/>
    </xf>
    <xf numFmtId="0" fontId="0" fillId="0" borderId="0" xfId="0" applyFont="1" applyAlignment="1">
      <alignment/>
    </xf>
    <xf numFmtId="4" fontId="7" fillId="0" borderId="10" xfId="0" applyNumberFormat="1" applyFont="1" applyBorder="1" applyAlignment="1" applyProtection="1">
      <alignment horizontal="left" vertical="distributed"/>
      <protection/>
    </xf>
    <xf numFmtId="0" fontId="3" fillId="0" borderId="29" xfId="0" applyFont="1" applyFill="1" applyBorder="1" applyAlignment="1" applyProtection="1">
      <alignment horizontal="left" vertical="distributed" wrapText="1"/>
      <protection/>
    </xf>
    <xf numFmtId="0" fontId="3" fillId="0" borderId="10" xfId="58" applyFont="1" applyFill="1" applyBorder="1" applyAlignment="1" applyProtection="1">
      <alignment horizontal="left" vertical="distributed"/>
      <protection/>
    </xf>
    <xf numFmtId="49" fontId="3" fillId="0" borderId="23" xfId="0" applyNumberFormat="1" applyFont="1" applyBorder="1" applyAlignment="1" applyProtection="1">
      <alignment horizontal="center" vertical="center"/>
      <protection/>
    </xf>
    <xf numFmtId="49" fontId="3" fillId="0" borderId="24" xfId="0" applyNumberFormat="1" applyFont="1" applyBorder="1" applyAlignment="1" applyProtection="1">
      <alignment horizontal="center" vertical="center"/>
      <protection/>
    </xf>
    <xf numFmtId="49" fontId="3" fillId="0" borderId="27" xfId="0" applyNumberFormat="1" applyFont="1" applyBorder="1" applyAlignment="1" applyProtection="1">
      <alignment horizontal="center" vertical="center"/>
      <protection/>
    </xf>
    <xf numFmtId="49" fontId="2" fillId="22" borderId="23" xfId="0" applyNumberFormat="1" applyFont="1" applyFill="1" applyBorder="1" applyAlignment="1" applyProtection="1">
      <alignment horizontal="center" vertical="distributed"/>
      <protection/>
    </xf>
    <xf numFmtId="49" fontId="2" fillId="22" borderId="24" xfId="0" applyNumberFormat="1" applyFont="1" applyFill="1" applyBorder="1" applyAlignment="1" applyProtection="1">
      <alignment horizontal="center" vertical="distributed"/>
      <protection/>
    </xf>
    <xf numFmtId="49" fontId="2" fillId="22" borderId="27" xfId="0" applyNumberFormat="1" applyFont="1" applyFill="1" applyBorder="1" applyAlignment="1" applyProtection="1">
      <alignment horizontal="center" vertical="distributed"/>
      <protection/>
    </xf>
    <xf numFmtId="0" fontId="2" fillId="22" borderId="23" xfId="0" applyFont="1" applyFill="1" applyBorder="1" applyAlignment="1" applyProtection="1">
      <alignment horizontal="center" vertical="center" wrapText="1"/>
      <protection/>
    </xf>
    <xf numFmtId="0" fontId="2" fillId="22" borderId="24" xfId="0" applyFont="1" applyFill="1" applyBorder="1" applyAlignment="1" applyProtection="1">
      <alignment horizontal="center" vertical="center" wrapText="1"/>
      <protection/>
    </xf>
    <xf numFmtId="0" fontId="2" fillId="22" borderId="27"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distributed"/>
      <protection/>
    </xf>
    <xf numFmtId="0" fontId="3" fillId="0" borderId="10" xfId="0" applyFont="1" applyFill="1" applyBorder="1" applyAlignment="1" applyProtection="1">
      <alignment horizontal="left" vertical="distributed" wrapText="1"/>
      <protection/>
    </xf>
    <xf numFmtId="0" fontId="2" fillId="0" borderId="33" xfId="0" applyFont="1" applyBorder="1" applyAlignment="1" applyProtection="1">
      <alignment horizontal="center" vertical="center" wrapText="1"/>
      <protection/>
    </xf>
    <xf numFmtId="0" fontId="3" fillId="0" borderId="10" xfId="0" applyFont="1" applyFill="1" applyBorder="1" applyAlignment="1" applyProtection="1">
      <alignment vertical="distributed" wrapText="1"/>
      <protection/>
    </xf>
    <xf numFmtId="0" fontId="3" fillId="0" borderId="23" xfId="0" applyFont="1" applyFill="1" applyBorder="1" applyAlignment="1" applyProtection="1">
      <alignment horizontal="center" vertical="distributed"/>
      <protection/>
    </xf>
    <xf numFmtId="0" fontId="3" fillId="0" borderId="24" xfId="0" applyFont="1" applyFill="1" applyBorder="1" applyAlignment="1" applyProtection="1">
      <alignment horizontal="center" vertical="distributed"/>
      <protection/>
    </xf>
    <xf numFmtId="0" fontId="3" fillId="0" borderId="27" xfId="0" applyFont="1" applyFill="1" applyBorder="1" applyAlignment="1" applyProtection="1">
      <alignment horizontal="center" vertical="distributed"/>
      <protection/>
    </xf>
    <xf numFmtId="0" fontId="3" fillId="0" borderId="10" xfId="0" applyFont="1" applyBorder="1" applyAlignment="1" applyProtection="1">
      <alignment horizontal="left" vertical="distributed" wrapText="1"/>
      <protection/>
    </xf>
    <xf numFmtId="0" fontId="3" fillId="0" borderId="10" xfId="0" applyFont="1" applyBorder="1" applyAlignment="1" applyProtection="1">
      <alignment horizontal="left" vertical="distributed"/>
      <protection/>
    </xf>
    <xf numFmtId="0" fontId="3" fillId="0" borderId="23" xfId="0" applyFont="1" applyBorder="1" applyAlignment="1" applyProtection="1">
      <alignment horizontal="center" vertical="distributed"/>
      <protection/>
    </xf>
    <xf numFmtId="0" fontId="3" fillId="0" borderId="24" xfId="0" applyFont="1" applyBorder="1" applyAlignment="1" applyProtection="1">
      <alignment horizontal="center" vertical="distributed"/>
      <protection/>
    </xf>
    <xf numFmtId="0" fontId="3" fillId="0" borderId="27" xfId="0" applyFont="1" applyBorder="1" applyAlignment="1" applyProtection="1">
      <alignment horizontal="center" vertical="distributed"/>
      <protection/>
    </xf>
    <xf numFmtId="2" fontId="3" fillId="0" borderId="10" xfId="0" applyNumberFormat="1" applyFont="1" applyFill="1" applyBorder="1" applyAlignment="1" applyProtection="1">
      <alignment horizontal="left" vertical="distributed" wrapText="1"/>
      <protection/>
    </xf>
    <xf numFmtId="2" fontId="3" fillId="0" borderId="10" xfId="0" applyNumberFormat="1" applyFont="1" applyFill="1" applyBorder="1" applyAlignment="1" applyProtection="1">
      <alignment horizontal="left" vertical="distributed"/>
      <protection/>
    </xf>
    <xf numFmtId="4" fontId="3" fillId="0" borderId="10" xfId="0" applyNumberFormat="1" applyFont="1" applyBorder="1" applyAlignment="1" applyProtection="1">
      <alignment horizontal="left" vertical="distributed" wrapText="1"/>
      <protection/>
    </xf>
    <xf numFmtId="4" fontId="3" fillId="0" borderId="10" xfId="0" applyNumberFormat="1" applyFont="1" applyBorder="1" applyAlignment="1" applyProtection="1">
      <alignment horizontal="left" vertical="distributed"/>
      <protection/>
    </xf>
    <xf numFmtId="165" fontId="17" fillId="0" borderId="34" xfId="0" applyNumberFormat="1" applyFont="1" applyFill="1" applyBorder="1" applyAlignment="1" applyProtection="1">
      <alignment horizontal="left" vertical="top" wrapText="1"/>
      <protection/>
    </xf>
    <xf numFmtId="165" fontId="17" fillId="0" borderId="35" xfId="0" applyNumberFormat="1" applyFont="1" applyFill="1" applyBorder="1" applyAlignment="1" applyProtection="1">
      <alignment horizontal="left" vertical="top" wrapText="1"/>
      <protection/>
    </xf>
    <xf numFmtId="165" fontId="17" fillId="0" borderId="39" xfId="0" applyNumberFormat="1" applyFont="1" applyFill="1" applyBorder="1" applyAlignment="1" applyProtection="1">
      <alignment horizontal="left" vertical="top" wrapText="1"/>
      <protection/>
    </xf>
    <xf numFmtId="0" fontId="17" fillId="0" borderId="43" xfId="0" applyFont="1" applyFill="1" applyBorder="1" applyAlignment="1" applyProtection="1">
      <alignment horizontal="left" vertical="center" wrapText="1"/>
      <protection/>
    </xf>
    <xf numFmtId="0" fontId="17" fillId="0" borderId="45" xfId="0" applyFont="1" applyFill="1" applyBorder="1" applyAlignment="1" applyProtection="1">
      <alignment horizontal="left" vertical="center" wrapText="1"/>
      <protection/>
    </xf>
    <xf numFmtId="0" fontId="17" fillId="0" borderId="72" xfId="0" applyFont="1" applyFill="1" applyBorder="1" applyAlignment="1" applyProtection="1">
      <alignment horizontal="left" vertical="center" wrapText="1"/>
      <protection/>
    </xf>
    <xf numFmtId="0" fontId="13" fillId="0" borderId="14" xfId="0" applyNumberFormat="1" applyFont="1" applyFill="1" applyBorder="1" applyAlignment="1" applyProtection="1">
      <alignment horizontal="center" vertical="top"/>
      <protection/>
    </xf>
    <xf numFmtId="0" fontId="13" fillId="0" borderId="10" xfId="0" applyNumberFormat="1" applyFont="1" applyFill="1" applyBorder="1" applyAlignment="1" applyProtection="1">
      <alignment horizontal="center" vertical="top"/>
      <protection/>
    </xf>
    <xf numFmtId="0" fontId="13" fillId="0" borderId="11" xfId="0" applyNumberFormat="1" applyFont="1" applyFill="1" applyBorder="1" applyAlignment="1" applyProtection="1">
      <alignment horizontal="center" vertical="top"/>
      <protection/>
    </xf>
    <xf numFmtId="0" fontId="17" fillId="0" borderId="46" xfId="0" applyFont="1" applyFill="1" applyBorder="1" applyAlignment="1" applyProtection="1">
      <alignment horizontal="left" vertical="top" wrapText="1"/>
      <protection/>
    </xf>
    <xf numFmtId="0" fontId="17" fillId="0" borderId="53" xfId="0" applyFont="1" applyFill="1" applyBorder="1" applyAlignment="1" applyProtection="1">
      <alignment horizontal="left" vertical="top"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left" vertical="top" wrapText="1"/>
      <protection/>
    </xf>
    <xf numFmtId="0" fontId="2" fillId="24" borderId="25" xfId="0" applyFont="1" applyFill="1" applyBorder="1" applyAlignment="1" applyProtection="1">
      <alignment horizontal="center" vertical="center"/>
      <protection/>
    </xf>
    <xf numFmtId="0" fontId="2" fillId="24" borderId="26" xfId="0" applyFont="1" applyFill="1" applyBorder="1" applyAlignment="1" applyProtection="1">
      <alignment horizontal="center" vertical="center"/>
      <protection/>
    </xf>
    <xf numFmtId="0" fontId="2" fillId="24" borderId="30" xfId="0" applyFont="1" applyFill="1" applyBorder="1" applyAlignment="1" applyProtection="1">
      <alignment horizontal="center" vertical="center"/>
      <protection/>
    </xf>
    <xf numFmtId="0" fontId="3" fillId="0" borderId="12" xfId="0"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3" fillId="0" borderId="46" xfId="0" applyFont="1" applyFill="1" applyBorder="1" applyAlignment="1" applyProtection="1">
      <alignment horizontal="left" vertical="top" wrapText="1"/>
      <protection/>
    </xf>
    <xf numFmtId="0" fontId="3" fillId="0" borderId="33" xfId="0" applyFont="1" applyFill="1" applyBorder="1" applyAlignment="1" applyProtection="1">
      <alignment horizontal="left" vertical="top" wrapText="1"/>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quotePrefix="1">
      <alignment horizontal="left" vertical="top" wrapText="1"/>
      <protection/>
    </xf>
    <xf numFmtId="0" fontId="2"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vertical="center" wrapText="1"/>
      <protection/>
    </xf>
    <xf numFmtId="0" fontId="3" fillId="0" borderId="46" xfId="0" applyFont="1" applyFill="1" applyBorder="1" applyAlignment="1" applyProtection="1">
      <alignment vertical="top" wrapText="1"/>
      <protection/>
    </xf>
    <xf numFmtId="0" fontId="3" fillId="0" borderId="0" xfId="0" applyFont="1" applyFill="1" applyBorder="1" applyAlignment="1" applyProtection="1">
      <alignment horizontal="right" vertical="center" wrapText="1"/>
      <protection/>
    </xf>
    <xf numFmtId="0" fontId="2" fillId="0" borderId="46"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protection/>
    </xf>
    <xf numFmtId="1" fontId="13" fillId="0" borderId="56" xfId="0" applyNumberFormat="1" applyFont="1" applyBorder="1" applyAlignment="1" applyProtection="1">
      <alignment horizontal="center" vertical="center"/>
      <protection/>
    </xf>
    <xf numFmtId="0" fontId="0" fillId="0" borderId="0" xfId="55" applyProtection="1">
      <alignment/>
      <protection/>
    </xf>
    <xf numFmtId="0" fontId="12" fillId="0" borderId="63" xfId="0" applyFont="1" applyBorder="1" applyAlignment="1" applyProtection="1">
      <alignment horizontal="justify" vertical="center"/>
      <protection/>
    </xf>
    <xf numFmtId="1" fontId="11" fillId="0" borderId="57" xfId="0" applyNumberFormat="1" applyFont="1" applyBorder="1" applyAlignment="1" applyProtection="1">
      <alignment horizontal="center" vertical="center"/>
      <protection/>
    </xf>
    <xf numFmtId="1" fontId="11" fillId="0" borderId="58" xfId="0" applyNumberFormat="1" applyFont="1" applyBorder="1" applyAlignment="1" applyProtection="1">
      <alignment horizontal="center" vertical="center"/>
      <protection/>
    </xf>
    <xf numFmtId="0" fontId="11" fillId="0" borderId="73" xfId="0" applyFont="1" applyBorder="1" applyAlignment="1" applyProtection="1">
      <alignment horizontal="left" vertical="center"/>
      <protection/>
    </xf>
    <xf numFmtId="0" fontId="11" fillId="0" borderId="67" xfId="0" applyFont="1" applyBorder="1" applyAlignment="1" applyProtection="1">
      <alignment horizontal="left" vertical="center"/>
      <protection/>
    </xf>
    <xf numFmtId="0" fontId="3" fillId="0" borderId="0" xfId="0" applyFont="1" applyFill="1" applyBorder="1" applyAlignment="1" applyProtection="1">
      <alignment horizontal="center"/>
      <protection/>
    </xf>
    <xf numFmtId="49" fontId="3" fillId="0" borderId="23" xfId="0" applyNumberFormat="1" applyFont="1" applyBorder="1" applyAlignment="1" applyProtection="1">
      <alignment horizontal="center" vertical="distributed"/>
      <protection/>
    </xf>
    <xf numFmtId="49" fontId="3" fillId="0" borderId="24" xfId="0" applyNumberFormat="1" applyFont="1" applyBorder="1" applyAlignment="1" applyProtection="1">
      <alignment horizontal="center" vertical="distributed"/>
      <protection/>
    </xf>
    <xf numFmtId="49" fontId="3" fillId="0" borderId="27" xfId="0" applyNumberFormat="1" applyFont="1" applyBorder="1" applyAlignment="1" applyProtection="1">
      <alignment horizontal="center" vertical="distributed"/>
      <protection/>
    </xf>
    <xf numFmtId="49" fontId="2" fillId="0" borderId="0" xfId="0" applyNumberFormat="1" applyFont="1" applyFill="1" applyBorder="1" applyAlignment="1" applyProtection="1">
      <alignment horizontal="center" vertical="distributed"/>
      <protection/>
    </xf>
    <xf numFmtId="4" fontId="2" fillId="22" borderId="23" xfId="0" applyNumberFormat="1" applyFont="1" applyFill="1" applyBorder="1" applyAlignment="1" applyProtection="1">
      <alignment horizontal="center" vertical="center"/>
      <protection/>
    </xf>
    <xf numFmtId="4" fontId="2" fillId="22" borderId="27" xfId="0" applyNumberFormat="1" applyFont="1" applyFill="1" applyBorder="1" applyAlignment="1" applyProtection="1">
      <alignment horizontal="center" vertical="center"/>
      <protection/>
    </xf>
    <xf numFmtId="0" fontId="0" fillId="0" borderId="0" xfId="0" applyAlignment="1">
      <alignment horizont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wrapText="1"/>
    </xf>
    <xf numFmtId="0" fontId="0" fillId="0" borderId="0" xfId="0"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Sheet1" xfId="57"/>
    <cellStyle name="Normal_предмер"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1502"/>
  <sheetViews>
    <sheetView zoomScalePageLayoutView="0" workbookViewId="0" topLeftCell="A1">
      <pane ySplit="3" topLeftCell="BM4" activePane="bottomLeft" state="frozen"/>
      <selection pane="topLeft" activeCell="A1" sqref="A1"/>
      <selection pane="bottomLeft" activeCell="I10" sqref="I10"/>
    </sheetView>
  </sheetViews>
  <sheetFormatPr defaultColWidth="9.140625" defaultRowHeight="12.75"/>
  <cols>
    <col min="1" max="1" width="5.140625" style="205" customWidth="1"/>
    <col min="2" max="2" width="40.57421875" style="205" customWidth="1"/>
    <col min="3" max="3" width="7.140625" style="205" customWidth="1"/>
    <col min="4" max="4" width="9.8515625" style="205" customWidth="1"/>
    <col min="5" max="5" width="12.28125" style="205" customWidth="1"/>
    <col min="6" max="6" width="13.28125" style="205" customWidth="1"/>
    <col min="7" max="7" width="16.00390625" style="205" bestFit="1" customWidth="1"/>
    <col min="8" max="8" width="18.7109375" style="205" customWidth="1"/>
    <col min="9" max="9" width="38.421875" style="205" bestFit="1" customWidth="1"/>
    <col min="10" max="10" width="7.00390625" style="205" customWidth="1"/>
    <col min="11" max="11" width="13.00390625" style="205" customWidth="1"/>
    <col min="12" max="12" width="14.7109375" style="205" customWidth="1"/>
    <col min="13" max="16384" width="9.140625" style="205" customWidth="1"/>
  </cols>
  <sheetData>
    <row r="1" spans="1:9" s="55" customFormat="1" ht="69" customHeight="1">
      <c r="A1" s="822" t="s">
        <v>1236</v>
      </c>
      <c r="B1" s="822"/>
      <c r="C1" s="822"/>
      <c r="D1" s="822"/>
      <c r="E1" s="822"/>
      <c r="F1" s="822"/>
      <c r="G1" s="822"/>
      <c r="H1" s="822"/>
      <c r="I1" s="54"/>
    </row>
    <row r="2" spans="1:12" s="63" customFormat="1" ht="41.25">
      <c r="A2" s="56" t="s">
        <v>720</v>
      </c>
      <c r="B2" s="57" t="s">
        <v>721</v>
      </c>
      <c r="C2" s="57" t="s">
        <v>186</v>
      </c>
      <c r="D2" s="58" t="s">
        <v>187</v>
      </c>
      <c r="E2" s="59" t="s">
        <v>1250</v>
      </c>
      <c r="F2" s="60" t="s">
        <v>1251</v>
      </c>
      <c r="G2" s="61" t="s">
        <v>1252</v>
      </c>
      <c r="H2" s="61" t="s">
        <v>1253</v>
      </c>
      <c r="I2" s="62"/>
      <c r="J2" s="62"/>
      <c r="K2" s="62"/>
      <c r="L2" s="62"/>
    </row>
    <row r="3" spans="1:12" s="69" customFormat="1" ht="10.5" customHeight="1">
      <c r="A3" s="64">
        <v>1</v>
      </c>
      <c r="B3" s="65">
        <v>2</v>
      </c>
      <c r="C3" s="65">
        <v>3</v>
      </c>
      <c r="D3" s="66">
        <v>4</v>
      </c>
      <c r="E3" s="67">
        <v>5</v>
      </c>
      <c r="F3" s="68">
        <v>6</v>
      </c>
      <c r="G3" s="68">
        <v>7</v>
      </c>
      <c r="H3" s="68">
        <v>8</v>
      </c>
      <c r="J3" s="62"/>
      <c r="K3" s="62"/>
      <c r="L3" s="62"/>
    </row>
    <row r="4" spans="1:12" s="55" customFormat="1" ht="15" customHeight="1">
      <c r="A4" s="70"/>
      <c r="B4" s="71"/>
      <c r="C4" s="72"/>
      <c r="D4" s="3"/>
      <c r="E4" s="73"/>
      <c r="F4" s="73"/>
      <c r="G4" s="73"/>
      <c r="H4" s="74"/>
      <c r="I4" s="54"/>
      <c r="J4" s="62"/>
      <c r="K4" s="62"/>
      <c r="L4" s="62"/>
    </row>
    <row r="5" spans="1:12" s="55" customFormat="1" ht="15" customHeight="1">
      <c r="A5" s="70"/>
      <c r="B5" s="75" t="s">
        <v>206</v>
      </c>
      <c r="C5" s="72"/>
      <c r="D5" s="3"/>
      <c r="E5" s="73"/>
      <c r="F5" s="73"/>
      <c r="G5" s="73"/>
      <c r="H5" s="76"/>
      <c r="I5" s="77"/>
      <c r="J5" s="62"/>
      <c r="K5" s="62"/>
      <c r="L5" s="62"/>
    </row>
    <row r="6" spans="1:12" s="55" customFormat="1" ht="15" customHeight="1">
      <c r="A6" s="70"/>
      <c r="B6" s="71"/>
      <c r="C6" s="72"/>
      <c r="D6" s="3"/>
      <c r="E6" s="73"/>
      <c r="F6" s="73"/>
      <c r="G6" s="74"/>
      <c r="I6" s="77"/>
      <c r="J6" s="62"/>
      <c r="K6" s="62"/>
      <c r="L6" s="62"/>
    </row>
    <row r="7" spans="1:12" s="55" customFormat="1" ht="15" customHeight="1">
      <c r="A7" s="78" t="s">
        <v>188</v>
      </c>
      <c r="B7" s="79" t="s">
        <v>189</v>
      </c>
      <c r="C7" s="80"/>
      <c r="D7" s="81"/>
      <c r="E7" s="81"/>
      <c r="F7" s="81"/>
      <c r="G7" s="81"/>
      <c r="H7" s="82"/>
      <c r="I7" s="77"/>
      <c r="J7" s="62"/>
      <c r="K7" s="62"/>
      <c r="L7" s="62"/>
    </row>
    <row r="8" spans="1:9" s="55" customFormat="1" ht="15" customHeight="1">
      <c r="A8" s="83"/>
      <c r="B8" s="84"/>
      <c r="C8" s="85"/>
      <c r="D8" s="86"/>
      <c r="E8" s="87"/>
      <c r="F8" s="87"/>
      <c r="G8" s="88"/>
      <c r="I8" s="77"/>
    </row>
    <row r="9" spans="1:9" s="55" customFormat="1" ht="13.5">
      <c r="A9" s="70" t="s">
        <v>196</v>
      </c>
      <c r="B9" s="821" t="s">
        <v>337</v>
      </c>
      <c r="C9" s="72"/>
      <c r="D9" s="3"/>
      <c r="E9" s="73"/>
      <c r="F9" s="73"/>
      <c r="G9" s="74"/>
      <c r="I9" s="77"/>
    </row>
    <row r="10" spans="1:9" s="55" customFormat="1" ht="15" customHeight="1">
      <c r="A10" s="70"/>
      <c r="B10" s="821"/>
      <c r="C10" s="72"/>
      <c r="D10" s="3"/>
      <c r="E10" s="73"/>
      <c r="F10" s="73"/>
      <c r="G10" s="74"/>
      <c r="I10" s="77"/>
    </row>
    <row r="11" spans="1:9" s="55" customFormat="1" ht="15" customHeight="1">
      <c r="A11" s="70"/>
      <c r="B11" s="821"/>
      <c r="C11" s="72"/>
      <c r="D11" s="3"/>
      <c r="E11" s="73"/>
      <c r="F11" s="73"/>
      <c r="G11" s="74"/>
      <c r="I11" s="77"/>
    </row>
    <row r="12" spans="1:9" s="55" customFormat="1" ht="15" customHeight="1">
      <c r="A12" s="70"/>
      <c r="B12" s="821"/>
      <c r="C12" s="72"/>
      <c r="D12" s="3"/>
      <c r="E12" s="73"/>
      <c r="F12" s="73"/>
      <c r="G12" s="74"/>
      <c r="I12" s="77"/>
    </row>
    <row r="13" spans="1:9" s="55" customFormat="1" ht="15" customHeight="1">
      <c r="A13" s="70"/>
      <c r="B13" s="821"/>
      <c r="C13" s="72"/>
      <c r="D13" s="3"/>
      <c r="E13" s="73"/>
      <c r="F13" s="73"/>
      <c r="G13" s="74"/>
      <c r="I13" s="77"/>
    </row>
    <row r="14" spans="1:9" s="55" customFormat="1" ht="15" customHeight="1">
      <c r="A14" s="70"/>
      <c r="B14" s="821"/>
      <c r="C14" s="72"/>
      <c r="D14" s="3"/>
      <c r="E14" s="73"/>
      <c r="F14" s="73"/>
      <c r="G14" s="74"/>
      <c r="I14" s="77"/>
    </row>
    <row r="15" spans="1:9" s="55" customFormat="1" ht="15" customHeight="1">
      <c r="A15" s="70"/>
      <c r="B15" s="821"/>
      <c r="C15" s="72"/>
      <c r="D15" s="3"/>
      <c r="E15" s="73"/>
      <c r="F15" s="73"/>
      <c r="G15" s="74"/>
      <c r="I15" s="77"/>
    </row>
    <row r="16" spans="1:9" s="55" customFormat="1" ht="15" customHeight="1">
      <c r="A16" s="70"/>
      <c r="B16" s="89" t="s">
        <v>193</v>
      </c>
      <c r="C16" s="72"/>
      <c r="D16" s="3"/>
      <c r="E16" s="73"/>
      <c r="F16" s="73"/>
      <c r="G16" s="74"/>
      <c r="I16" s="77"/>
    </row>
    <row r="17" spans="1:9" s="55" customFormat="1" ht="15" customHeight="1">
      <c r="A17" s="70"/>
      <c r="B17" s="89" t="s">
        <v>879</v>
      </c>
      <c r="C17" s="72"/>
      <c r="D17" s="3"/>
      <c r="E17" s="73"/>
      <c r="F17" s="73"/>
      <c r="G17" s="74"/>
      <c r="I17" s="77"/>
    </row>
    <row r="18" spans="1:9" s="55" customFormat="1" ht="15" customHeight="1">
      <c r="A18" s="70"/>
      <c r="B18" s="90"/>
      <c r="C18" s="72"/>
      <c r="D18" s="3"/>
      <c r="E18" s="73"/>
      <c r="F18" s="73"/>
      <c r="G18" s="74"/>
      <c r="I18" s="77"/>
    </row>
    <row r="19" spans="1:9" s="55" customFormat="1" ht="15" customHeight="1">
      <c r="A19" s="70"/>
      <c r="B19" s="90" t="s">
        <v>475</v>
      </c>
      <c r="C19" s="72"/>
      <c r="D19" s="3"/>
      <c r="E19" s="73"/>
      <c r="F19" s="73"/>
      <c r="G19" s="74"/>
      <c r="I19" s="77"/>
    </row>
    <row r="20" spans="1:9" s="55" customFormat="1" ht="15" customHeight="1">
      <c r="A20" s="70"/>
      <c r="B20" s="90" t="s">
        <v>179</v>
      </c>
      <c r="C20" s="72"/>
      <c r="D20" s="3"/>
      <c r="E20" s="73"/>
      <c r="F20" s="73"/>
      <c r="G20" s="74"/>
      <c r="I20" s="77"/>
    </row>
    <row r="21" spans="1:9" s="55" customFormat="1" ht="15" customHeight="1">
      <c r="A21" s="70"/>
      <c r="B21" s="90"/>
      <c r="C21" s="72"/>
      <c r="D21" s="3"/>
      <c r="E21" s="73"/>
      <c r="F21" s="73"/>
      <c r="G21" s="74"/>
      <c r="I21" s="77"/>
    </row>
    <row r="22" spans="1:9" s="55" customFormat="1" ht="15" customHeight="1">
      <c r="A22" s="70"/>
      <c r="B22" s="90" t="s">
        <v>476</v>
      </c>
      <c r="C22" s="72"/>
      <c r="D22" s="3"/>
      <c r="E22" s="73"/>
      <c r="F22" s="73"/>
      <c r="G22" s="74"/>
      <c r="I22" s="77"/>
    </row>
    <row r="23" spans="1:9" s="55" customFormat="1" ht="15" customHeight="1">
      <c r="A23" s="70"/>
      <c r="B23" s="90" t="s">
        <v>477</v>
      </c>
      <c r="C23" s="72"/>
      <c r="D23" s="3"/>
      <c r="E23" s="73"/>
      <c r="F23" s="73"/>
      <c r="G23" s="74"/>
      <c r="I23" s="77"/>
    </row>
    <row r="24" spans="1:9" s="55" customFormat="1" ht="15" customHeight="1">
      <c r="A24" s="70"/>
      <c r="B24" s="90"/>
      <c r="C24" s="72"/>
      <c r="D24" s="3"/>
      <c r="E24" s="73"/>
      <c r="F24" s="73"/>
      <c r="G24" s="74"/>
      <c r="I24" s="77"/>
    </row>
    <row r="25" spans="1:9" s="55" customFormat="1" ht="15" customHeight="1">
      <c r="A25" s="70"/>
      <c r="B25" s="91" t="s">
        <v>199</v>
      </c>
      <c r="C25" s="72" t="s">
        <v>194</v>
      </c>
      <c r="D25" s="7">
        <v>175.2</v>
      </c>
      <c r="E25" s="27"/>
      <c r="F25" s="73">
        <f>E25*1.2</f>
        <v>0</v>
      </c>
      <c r="G25" s="92">
        <f>D25*E25</f>
        <v>0</v>
      </c>
      <c r="H25" s="73">
        <f>G25*1.2</f>
        <v>0</v>
      </c>
      <c r="I25" s="77"/>
    </row>
    <row r="26" spans="1:9" s="55" customFormat="1" ht="15" customHeight="1">
      <c r="A26" s="70"/>
      <c r="B26" s="90"/>
      <c r="C26" s="72"/>
      <c r="D26" s="3"/>
      <c r="E26" s="73"/>
      <c r="F26" s="73"/>
      <c r="G26" s="74"/>
      <c r="I26" s="77"/>
    </row>
    <row r="27" spans="1:9" s="55" customFormat="1" ht="15" customHeight="1">
      <c r="A27" s="70"/>
      <c r="B27" s="90"/>
      <c r="C27" s="72"/>
      <c r="D27" s="3"/>
      <c r="E27" s="73"/>
      <c r="F27" s="73"/>
      <c r="G27" s="74"/>
      <c r="I27" s="77"/>
    </row>
    <row r="28" spans="1:11" s="55" customFormat="1" ht="15" customHeight="1">
      <c r="A28" s="70" t="s">
        <v>198</v>
      </c>
      <c r="B28" s="821" t="s">
        <v>639</v>
      </c>
      <c r="C28" s="72"/>
      <c r="D28" s="3"/>
      <c r="E28" s="73"/>
      <c r="F28" s="73"/>
      <c r="G28" s="74"/>
      <c r="I28" s="77"/>
      <c r="K28" s="93"/>
    </row>
    <row r="29" spans="1:9" s="55" customFormat="1" ht="15" customHeight="1">
      <c r="A29" s="70"/>
      <c r="B29" s="820"/>
      <c r="C29" s="72"/>
      <c r="D29" s="3"/>
      <c r="E29" s="73"/>
      <c r="F29" s="73"/>
      <c r="G29" s="74"/>
      <c r="I29" s="77"/>
    </row>
    <row r="30" spans="1:9" s="55" customFormat="1" ht="15" customHeight="1">
      <c r="A30" s="70"/>
      <c r="B30" s="820"/>
      <c r="C30" s="72"/>
      <c r="D30" s="3"/>
      <c r="E30" s="73"/>
      <c r="F30" s="73"/>
      <c r="G30" s="74"/>
      <c r="I30" s="77"/>
    </row>
    <row r="31" spans="1:9" s="55" customFormat="1" ht="15" customHeight="1">
      <c r="A31" s="70"/>
      <c r="B31" s="820"/>
      <c r="C31" s="72"/>
      <c r="D31" s="3"/>
      <c r="E31" s="73"/>
      <c r="F31" s="73"/>
      <c r="G31" s="74"/>
      <c r="I31" s="77"/>
    </row>
    <row r="32" spans="1:9" s="55" customFormat="1" ht="15" customHeight="1">
      <c r="A32" s="70"/>
      <c r="B32" s="820"/>
      <c r="C32" s="72"/>
      <c r="D32" s="3"/>
      <c r="E32" s="73"/>
      <c r="F32" s="73"/>
      <c r="G32" s="74"/>
      <c r="I32" s="77"/>
    </row>
    <row r="33" spans="1:9" s="55" customFormat="1" ht="15" customHeight="1">
      <c r="A33" s="70"/>
      <c r="B33" s="54" t="s">
        <v>215</v>
      </c>
      <c r="C33" s="72"/>
      <c r="D33" s="3"/>
      <c r="E33" s="73"/>
      <c r="F33" s="73"/>
      <c r="G33" s="74"/>
      <c r="I33" s="77"/>
    </row>
    <row r="34" spans="1:9" s="55" customFormat="1" ht="15" customHeight="1">
      <c r="A34" s="70"/>
      <c r="B34" s="71" t="s">
        <v>653</v>
      </c>
      <c r="C34" s="72"/>
      <c r="D34" s="3"/>
      <c r="E34" s="73"/>
      <c r="F34" s="73"/>
      <c r="G34" s="74"/>
      <c r="I34" s="77"/>
    </row>
    <row r="35" spans="1:9" s="55" customFormat="1" ht="15" customHeight="1">
      <c r="A35" s="70"/>
      <c r="B35" s="90"/>
      <c r="C35" s="72"/>
      <c r="D35" s="3"/>
      <c r="E35" s="73"/>
      <c r="F35" s="73"/>
      <c r="G35" s="74"/>
      <c r="I35" s="77"/>
    </row>
    <row r="36" spans="1:9" s="55" customFormat="1" ht="15" customHeight="1">
      <c r="A36" s="70"/>
      <c r="B36" s="90" t="s">
        <v>454</v>
      </c>
      <c r="C36" s="72"/>
      <c r="D36" s="3"/>
      <c r="E36" s="73"/>
      <c r="F36" s="73"/>
      <c r="G36" s="74"/>
      <c r="I36" s="77"/>
    </row>
    <row r="37" spans="1:9" s="55" customFormat="1" ht="15" customHeight="1">
      <c r="A37" s="70"/>
      <c r="B37" s="90" t="s">
        <v>640</v>
      </c>
      <c r="C37" s="72" t="s">
        <v>194</v>
      </c>
      <c r="D37" s="7">
        <f>7.95*3.67-0.9*2.75*3</f>
        <v>21.7515</v>
      </c>
      <c r="E37" s="27"/>
      <c r="F37" s="73">
        <f>E37*1.2</f>
        <v>0</v>
      </c>
      <c r="G37" s="92">
        <f>D37*E37</f>
        <v>0</v>
      </c>
      <c r="H37" s="73">
        <f>G37*1.2</f>
        <v>0</v>
      </c>
      <c r="I37" s="77"/>
    </row>
    <row r="38" spans="1:9" s="55" customFormat="1" ht="15" customHeight="1">
      <c r="A38" s="70"/>
      <c r="B38" s="90"/>
      <c r="C38" s="72"/>
      <c r="D38" s="3"/>
      <c r="E38" s="73"/>
      <c r="F38" s="73"/>
      <c r="G38" s="74"/>
      <c r="I38" s="77"/>
    </row>
    <row r="39" spans="1:9" s="55" customFormat="1" ht="15" customHeight="1">
      <c r="A39" s="70"/>
      <c r="B39" s="90"/>
      <c r="C39" s="72"/>
      <c r="D39" s="3"/>
      <c r="E39" s="73"/>
      <c r="F39" s="73"/>
      <c r="G39" s="74"/>
      <c r="I39" s="77"/>
    </row>
    <row r="40" spans="1:9" s="55" customFormat="1" ht="15" customHeight="1">
      <c r="A40" s="70" t="s">
        <v>200</v>
      </c>
      <c r="B40" s="821" t="s">
        <v>474</v>
      </c>
      <c r="C40" s="72"/>
      <c r="D40" s="3"/>
      <c r="E40" s="73"/>
      <c r="F40" s="73"/>
      <c r="G40" s="74"/>
      <c r="I40" s="77"/>
    </row>
    <row r="41" spans="1:9" s="55" customFormat="1" ht="15" customHeight="1">
      <c r="A41" s="70"/>
      <c r="B41" s="820"/>
      <c r="C41" s="72"/>
      <c r="D41" s="3"/>
      <c r="E41" s="73"/>
      <c r="F41" s="73"/>
      <c r="G41" s="74"/>
      <c r="I41" s="77"/>
    </row>
    <row r="42" spans="1:9" s="55" customFormat="1" ht="15" customHeight="1">
      <c r="A42" s="70"/>
      <c r="B42" s="820"/>
      <c r="C42" s="72"/>
      <c r="D42" s="3"/>
      <c r="E42" s="73"/>
      <c r="F42" s="73"/>
      <c r="G42" s="74"/>
      <c r="I42" s="77"/>
    </row>
    <row r="43" spans="1:9" s="55" customFormat="1" ht="15" customHeight="1">
      <c r="A43" s="70"/>
      <c r="B43" s="820"/>
      <c r="C43" s="72"/>
      <c r="D43" s="3"/>
      <c r="E43" s="73"/>
      <c r="F43" s="73"/>
      <c r="G43" s="74"/>
      <c r="I43" s="77"/>
    </row>
    <row r="44" spans="1:9" s="55" customFormat="1" ht="15" customHeight="1">
      <c r="A44" s="70"/>
      <c r="B44" s="820"/>
      <c r="C44" s="72"/>
      <c r="D44" s="3"/>
      <c r="E44" s="73"/>
      <c r="F44" s="73"/>
      <c r="G44" s="74"/>
      <c r="I44" s="77"/>
    </row>
    <row r="45" spans="1:9" s="55" customFormat="1" ht="15" customHeight="1">
      <c r="A45" s="70"/>
      <c r="B45" s="820"/>
      <c r="C45" s="72"/>
      <c r="D45" s="3"/>
      <c r="E45" s="73"/>
      <c r="F45" s="73"/>
      <c r="G45" s="74"/>
      <c r="I45" s="77"/>
    </row>
    <row r="46" spans="1:9" s="55" customFormat="1" ht="15" customHeight="1">
      <c r="A46" s="70"/>
      <c r="B46" s="89" t="s">
        <v>193</v>
      </c>
      <c r="C46" s="72"/>
      <c r="D46" s="3"/>
      <c r="E46" s="73"/>
      <c r="F46" s="73"/>
      <c r="G46" s="74"/>
      <c r="I46" s="77"/>
    </row>
    <row r="47" spans="1:9" s="55" customFormat="1" ht="15" customHeight="1">
      <c r="A47" s="70"/>
      <c r="B47" s="89" t="s">
        <v>879</v>
      </c>
      <c r="C47" s="72"/>
      <c r="D47" s="3"/>
      <c r="E47" s="73"/>
      <c r="F47" s="73"/>
      <c r="G47" s="74"/>
      <c r="I47" s="77"/>
    </row>
    <row r="48" spans="1:9" s="55" customFormat="1" ht="15" customHeight="1">
      <c r="A48" s="70"/>
      <c r="B48" s="90"/>
      <c r="C48" s="72"/>
      <c r="D48" s="3"/>
      <c r="E48" s="73"/>
      <c r="F48" s="73"/>
      <c r="G48" s="74"/>
      <c r="I48" s="77"/>
    </row>
    <row r="49" spans="1:9" s="55" customFormat="1" ht="15" customHeight="1">
      <c r="A49" s="70"/>
      <c r="B49" s="90" t="s">
        <v>471</v>
      </c>
      <c r="C49" s="72"/>
      <c r="D49" s="3"/>
      <c r="E49" s="73"/>
      <c r="F49" s="73"/>
      <c r="G49" s="74"/>
      <c r="I49" s="77"/>
    </row>
    <row r="50" spans="1:9" s="55" customFormat="1" ht="15" customHeight="1">
      <c r="A50" s="70"/>
      <c r="B50" s="90" t="s">
        <v>472</v>
      </c>
      <c r="C50" s="72"/>
      <c r="D50" s="3"/>
      <c r="E50" s="73"/>
      <c r="F50" s="73"/>
      <c r="G50" s="74"/>
      <c r="I50" s="77"/>
    </row>
    <row r="51" spans="1:9" s="55" customFormat="1" ht="15" customHeight="1">
      <c r="A51" s="70"/>
      <c r="B51" s="90"/>
      <c r="C51" s="72"/>
      <c r="D51" s="3"/>
      <c r="E51" s="73"/>
      <c r="F51" s="73"/>
      <c r="G51" s="74"/>
      <c r="I51" s="77"/>
    </row>
    <row r="52" spans="1:9" s="55" customFormat="1" ht="15" customHeight="1">
      <c r="A52" s="70"/>
      <c r="B52" s="90" t="s">
        <v>473</v>
      </c>
      <c r="C52" s="72" t="s">
        <v>194</v>
      </c>
      <c r="D52" s="7">
        <v>44.54</v>
      </c>
      <c r="E52" s="27"/>
      <c r="F52" s="73">
        <f>E52*1.2</f>
        <v>0</v>
      </c>
      <c r="G52" s="92">
        <f>D52*E52</f>
        <v>0</v>
      </c>
      <c r="H52" s="73">
        <f>G52*1.2</f>
        <v>0</v>
      </c>
      <c r="I52" s="77"/>
    </row>
    <row r="53" spans="1:9" s="55" customFormat="1" ht="15" customHeight="1">
      <c r="A53" s="70"/>
      <c r="B53" s="90"/>
      <c r="C53" s="72"/>
      <c r="D53" s="3"/>
      <c r="E53" s="73"/>
      <c r="F53" s="73"/>
      <c r="G53" s="74"/>
      <c r="I53" s="77"/>
    </row>
    <row r="54" spans="1:9" s="55" customFormat="1" ht="15" customHeight="1">
      <c r="A54" s="70"/>
      <c r="B54" s="90"/>
      <c r="C54" s="72"/>
      <c r="D54" s="3"/>
      <c r="E54" s="73"/>
      <c r="F54" s="73"/>
      <c r="G54" s="74"/>
      <c r="I54" s="77"/>
    </row>
    <row r="55" spans="1:9" s="55" customFormat="1" ht="15" customHeight="1">
      <c r="A55" s="70" t="s">
        <v>664</v>
      </c>
      <c r="B55" s="821" t="s">
        <v>470</v>
      </c>
      <c r="C55" s="72"/>
      <c r="D55" s="3"/>
      <c r="E55" s="73"/>
      <c r="F55" s="73"/>
      <c r="G55" s="74"/>
      <c r="I55" s="77"/>
    </row>
    <row r="56" spans="1:9" s="55" customFormat="1" ht="15" customHeight="1">
      <c r="A56" s="70"/>
      <c r="B56" s="820"/>
      <c r="C56" s="72"/>
      <c r="D56" s="3"/>
      <c r="E56" s="73"/>
      <c r="F56" s="73"/>
      <c r="G56" s="74"/>
      <c r="I56" s="77"/>
    </row>
    <row r="57" spans="1:9" s="55" customFormat="1" ht="15" customHeight="1">
      <c r="A57" s="70"/>
      <c r="B57" s="820"/>
      <c r="C57" s="72"/>
      <c r="D57" s="3"/>
      <c r="E57" s="73"/>
      <c r="F57" s="73"/>
      <c r="G57" s="74"/>
      <c r="I57" s="77"/>
    </row>
    <row r="58" spans="1:9" s="55" customFormat="1" ht="15" customHeight="1">
      <c r="A58" s="70"/>
      <c r="B58" s="820"/>
      <c r="C58" s="72"/>
      <c r="D58" s="3"/>
      <c r="E58" s="73"/>
      <c r="F58" s="73"/>
      <c r="G58" s="74"/>
      <c r="I58" s="77"/>
    </row>
    <row r="59" spans="1:9" s="55" customFormat="1" ht="15" customHeight="1">
      <c r="A59" s="70"/>
      <c r="B59" s="89" t="s">
        <v>193</v>
      </c>
      <c r="C59" s="72"/>
      <c r="D59" s="3"/>
      <c r="E59" s="73"/>
      <c r="F59" s="73"/>
      <c r="G59" s="74"/>
      <c r="I59" s="77"/>
    </row>
    <row r="60" spans="1:9" s="55" customFormat="1" ht="15" customHeight="1">
      <c r="A60" s="70"/>
      <c r="B60" s="89" t="s">
        <v>879</v>
      </c>
      <c r="C60" s="72"/>
      <c r="D60" s="3"/>
      <c r="E60" s="73"/>
      <c r="F60" s="73"/>
      <c r="G60" s="74"/>
      <c r="I60" s="77"/>
    </row>
    <row r="61" spans="1:9" s="55" customFormat="1" ht="15" customHeight="1">
      <c r="A61" s="70"/>
      <c r="B61" s="89"/>
      <c r="C61" s="72"/>
      <c r="D61" s="3"/>
      <c r="E61" s="73"/>
      <c r="F61" s="73"/>
      <c r="G61" s="74"/>
      <c r="I61" s="77"/>
    </row>
    <row r="62" spans="1:9" s="55" customFormat="1" ht="15" customHeight="1">
      <c r="A62" s="70"/>
      <c r="B62" s="90" t="s">
        <v>184</v>
      </c>
      <c r="C62" s="72"/>
      <c r="D62" s="3"/>
      <c r="E62" s="73"/>
      <c r="F62" s="73"/>
      <c r="G62" s="74"/>
      <c r="I62" s="77"/>
    </row>
    <row r="63" spans="1:9" s="55" customFormat="1" ht="15" customHeight="1">
      <c r="A63" s="70"/>
      <c r="B63" s="90" t="s">
        <v>876</v>
      </c>
      <c r="C63" s="72"/>
      <c r="D63" s="3"/>
      <c r="E63" s="73"/>
      <c r="F63" s="73"/>
      <c r="G63" s="74"/>
      <c r="I63" s="77"/>
    </row>
    <row r="64" spans="1:9" s="55" customFormat="1" ht="15" customHeight="1">
      <c r="A64" s="70"/>
      <c r="B64" s="89"/>
      <c r="C64" s="72"/>
      <c r="D64" s="3"/>
      <c r="E64" s="73"/>
      <c r="F64" s="73"/>
      <c r="G64" s="74"/>
      <c r="I64" s="77"/>
    </row>
    <row r="65" spans="1:9" s="55" customFormat="1" ht="15" customHeight="1">
      <c r="A65" s="70"/>
      <c r="B65" s="89" t="s">
        <v>642</v>
      </c>
      <c r="C65" s="72"/>
      <c r="D65" s="3"/>
      <c r="E65" s="73"/>
      <c r="F65" s="73"/>
      <c r="G65" s="74"/>
      <c r="I65" s="77"/>
    </row>
    <row r="66" spans="1:9" s="55" customFormat="1" ht="15" customHeight="1">
      <c r="A66" s="70"/>
      <c r="B66" s="89"/>
      <c r="C66" s="72"/>
      <c r="D66" s="3"/>
      <c r="E66" s="73"/>
      <c r="F66" s="73"/>
      <c r="G66" s="74"/>
      <c r="I66" s="77"/>
    </row>
    <row r="67" spans="1:9" s="55" customFormat="1" ht="15" customHeight="1">
      <c r="A67" s="70"/>
      <c r="B67" s="90" t="s">
        <v>227</v>
      </c>
      <c r="C67" s="72"/>
      <c r="D67" s="3"/>
      <c r="E67" s="73"/>
      <c r="F67" s="73"/>
      <c r="G67" s="74"/>
      <c r="I67" s="77"/>
    </row>
    <row r="68" spans="1:9" s="55" customFormat="1" ht="15" customHeight="1">
      <c r="A68" s="70"/>
      <c r="B68" s="820" t="s">
        <v>643</v>
      </c>
      <c r="C68" s="72"/>
      <c r="D68" s="3"/>
      <c r="E68" s="73"/>
      <c r="F68" s="73"/>
      <c r="G68" s="74"/>
      <c r="I68" s="77"/>
    </row>
    <row r="69" spans="1:9" s="55" customFormat="1" ht="15" customHeight="1">
      <c r="A69" s="70"/>
      <c r="B69" s="820"/>
      <c r="C69" s="72"/>
      <c r="D69" s="3"/>
      <c r="E69" s="73"/>
      <c r="F69" s="73"/>
      <c r="G69" s="74"/>
      <c r="I69" s="77"/>
    </row>
    <row r="70" spans="1:9" s="55" customFormat="1" ht="15" customHeight="1">
      <c r="A70" s="70"/>
      <c r="B70" s="89"/>
      <c r="C70" s="72"/>
      <c r="D70" s="3"/>
      <c r="E70" s="73"/>
      <c r="F70" s="73"/>
      <c r="G70" s="74"/>
      <c r="I70" s="77"/>
    </row>
    <row r="71" spans="1:9" s="55" customFormat="1" ht="15" customHeight="1">
      <c r="A71" s="70"/>
      <c r="B71" s="821" t="s">
        <v>644</v>
      </c>
      <c r="C71" s="72"/>
      <c r="D71" s="3"/>
      <c r="E71" s="73"/>
      <c r="F71" s="73"/>
      <c r="G71" s="74"/>
      <c r="I71" s="77"/>
    </row>
    <row r="72" spans="1:9" s="55" customFormat="1" ht="15" customHeight="1">
      <c r="A72" s="70"/>
      <c r="B72" s="821"/>
      <c r="C72" s="72"/>
      <c r="D72" s="3"/>
      <c r="E72" s="73"/>
      <c r="F72" s="73"/>
      <c r="G72" s="74"/>
      <c r="I72" s="77"/>
    </row>
    <row r="73" spans="1:9" s="55" customFormat="1" ht="15" customHeight="1">
      <c r="A73" s="70"/>
      <c r="B73" s="89"/>
      <c r="C73" s="72"/>
      <c r="D73" s="3"/>
      <c r="E73" s="73"/>
      <c r="F73" s="73"/>
      <c r="G73" s="74"/>
      <c r="I73" s="77"/>
    </row>
    <row r="74" spans="1:9" s="55" customFormat="1" ht="15" customHeight="1">
      <c r="A74" s="70"/>
      <c r="B74" s="94" t="s">
        <v>199</v>
      </c>
      <c r="C74" s="72" t="s">
        <v>194</v>
      </c>
      <c r="D74" s="7">
        <v>894.34</v>
      </c>
      <c r="E74" s="27"/>
      <c r="F74" s="73">
        <f>E74*1.2</f>
        <v>0</v>
      </c>
      <c r="G74" s="92">
        <f>D74*E74</f>
        <v>0</v>
      </c>
      <c r="H74" s="73">
        <f>G74*1.2</f>
        <v>0</v>
      </c>
      <c r="I74" s="77"/>
    </row>
    <row r="75" spans="1:9" s="55" customFormat="1" ht="15" customHeight="1">
      <c r="A75" s="70"/>
      <c r="B75" s="89"/>
      <c r="C75" s="72"/>
      <c r="D75" s="3"/>
      <c r="E75" s="73"/>
      <c r="F75" s="73"/>
      <c r="G75" s="74"/>
      <c r="I75" s="77"/>
    </row>
    <row r="76" spans="1:9" s="55" customFormat="1" ht="15" customHeight="1">
      <c r="A76" s="70"/>
      <c r="B76" s="89"/>
      <c r="C76" s="72"/>
      <c r="D76" s="3"/>
      <c r="E76" s="73"/>
      <c r="F76" s="73"/>
      <c r="G76" s="74"/>
      <c r="I76" s="77"/>
    </row>
    <row r="77" spans="1:9" s="55" customFormat="1" ht="15" customHeight="1">
      <c r="A77" s="70" t="s">
        <v>665</v>
      </c>
      <c r="B77" s="821" t="s">
        <v>216</v>
      </c>
      <c r="C77" s="72"/>
      <c r="D77" s="3"/>
      <c r="E77" s="73"/>
      <c r="F77" s="73"/>
      <c r="G77" s="74"/>
      <c r="I77" s="77"/>
    </row>
    <row r="78" spans="1:9" s="55" customFormat="1" ht="15" customHeight="1">
      <c r="A78" s="70"/>
      <c r="B78" s="821"/>
      <c r="C78" s="72"/>
      <c r="D78" s="3"/>
      <c r="E78" s="73"/>
      <c r="F78" s="73"/>
      <c r="G78" s="74"/>
      <c r="I78" s="77"/>
    </row>
    <row r="79" spans="1:9" s="55" customFormat="1" ht="15" customHeight="1">
      <c r="A79" s="70"/>
      <c r="B79" s="821"/>
      <c r="C79" s="72"/>
      <c r="D79" s="3"/>
      <c r="E79" s="73"/>
      <c r="F79" s="73"/>
      <c r="G79" s="74"/>
      <c r="I79" s="77"/>
    </row>
    <row r="80" spans="1:9" s="55" customFormat="1" ht="15" customHeight="1">
      <c r="A80" s="70"/>
      <c r="B80" s="821"/>
      <c r="C80" s="72"/>
      <c r="D80" s="3"/>
      <c r="E80" s="73"/>
      <c r="F80" s="73"/>
      <c r="G80" s="74"/>
      <c r="I80" s="77"/>
    </row>
    <row r="81" spans="1:9" s="55" customFormat="1" ht="15" customHeight="1">
      <c r="A81" s="70"/>
      <c r="B81" s="821"/>
      <c r="C81" s="72"/>
      <c r="D81" s="3"/>
      <c r="E81" s="73"/>
      <c r="F81" s="73"/>
      <c r="G81" s="74"/>
      <c r="I81" s="77"/>
    </row>
    <row r="82" spans="1:9" s="55" customFormat="1" ht="15" customHeight="1">
      <c r="A82" s="70"/>
      <c r="B82" s="821"/>
      <c r="C82" s="72"/>
      <c r="D82" s="3"/>
      <c r="E82" s="73"/>
      <c r="F82" s="73"/>
      <c r="G82" s="74"/>
      <c r="I82" s="77"/>
    </row>
    <row r="83" spans="1:9" s="55" customFormat="1" ht="15" customHeight="1">
      <c r="A83" s="70"/>
      <c r="B83" s="821"/>
      <c r="C83" s="72"/>
      <c r="D83" s="3"/>
      <c r="E83" s="73"/>
      <c r="F83" s="73"/>
      <c r="G83" s="74"/>
      <c r="I83" s="77"/>
    </row>
    <row r="84" spans="1:9" s="55" customFormat="1" ht="15" customHeight="1">
      <c r="A84" s="70"/>
      <c r="B84" s="821"/>
      <c r="C84" s="72"/>
      <c r="D84" s="3"/>
      <c r="E84" s="73"/>
      <c r="F84" s="73"/>
      <c r="G84" s="74"/>
      <c r="I84" s="77"/>
    </row>
    <row r="85" spans="1:9" s="55" customFormat="1" ht="15" customHeight="1">
      <c r="A85" s="70"/>
      <c r="B85" s="821"/>
      <c r="C85" s="72"/>
      <c r="D85" s="3"/>
      <c r="E85" s="73"/>
      <c r="F85" s="73"/>
      <c r="G85" s="74"/>
      <c r="I85" s="77"/>
    </row>
    <row r="86" spans="1:9" s="55" customFormat="1" ht="15" customHeight="1">
      <c r="A86" s="70"/>
      <c r="B86" s="54" t="s">
        <v>215</v>
      </c>
      <c r="C86" s="72"/>
      <c r="D86" s="3"/>
      <c r="E86" s="73"/>
      <c r="F86" s="73"/>
      <c r="G86" s="74"/>
      <c r="I86" s="77"/>
    </row>
    <row r="87" spans="1:9" s="55" customFormat="1" ht="15" customHeight="1">
      <c r="A87" s="70"/>
      <c r="B87" s="71" t="s">
        <v>653</v>
      </c>
      <c r="C87" s="72"/>
      <c r="D87" s="3"/>
      <c r="E87" s="73"/>
      <c r="F87" s="73"/>
      <c r="G87" s="74"/>
      <c r="I87" s="77"/>
    </row>
    <row r="88" spans="1:9" s="55" customFormat="1" ht="15" customHeight="1">
      <c r="A88" s="70"/>
      <c r="B88" s="71"/>
      <c r="C88" s="72"/>
      <c r="D88" s="3"/>
      <c r="E88" s="73"/>
      <c r="F88" s="73"/>
      <c r="G88" s="74"/>
      <c r="I88" s="77"/>
    </row>
    <row r="89" spans="1:9" s="55" customFormat="1" ht="15" customHeight="1">
      <c r="A89" s="70"/>
      <c r="B89" s="71" t="s">
        <v>471</v>
      </c>
      <c r="C89" s="72"/>
      <c r="D89" s="3"/>
      <c r="E89" s="73"/>
      <c r="F89" s="73"/>
      <c r="G89" s="74"/>
      <c r="I89" s="77"/>
    </row>
    <row r="90" spans="1:9" s="55" customFormat="1" ht="15" customHeight="1">
      <c r="A90" s="70"/>
      <c r="B90" s="71" t="s">
        <v>478</v>
      </c>
      <c r="C90" s="72"/>
      <c r="D90" s="3"/>
      <c r="E90" s="73"/>
      <c r="F90" s="73"/>
      <c r="G90" s="74"/>
      <c r="I90" s="77"/>
    </row>
    <row r="91" spans="1:9" s="55" customFormat="1" ht="15" customHeight="1">
      <c r="A91" s="70"/>
      <c r="B91" s="71"/>
      <c r="C91" s="72"/>
      <c r="D91" s="3"/>
      <c r="E91" s="73"/>
      <c r="F91" s="73"/>
      <c r="G91" s="74"/>
      <c r="I91" s="77"/>
    </row>
    <row r="92" spans="1:9" s="55" customFormat="1" ht="15" customHeight="1">
      <c r="A92" s="70"/>
      <c r="B92" s="71" t="s">
        <v>480</v>
      </c>
      <c r="C92" s="72"/>
      <c r="D92" s="3"/>
      <c r="E92" s="73"/>
      <c r="F92" s="73"/>
      <c r="G92" s="74"/>
      <c r="I92" s="77"/>
    </row>
    <row r="93" spans="1:9" s="55" customFormat="1" ht="15" customHeight="1">
      <c r="A93" s="70"/>
      <c r="B93" s="89"/>
      <c r="C93" s="72"/>
      <c r="D93" s="3"/>
      <c r="E93" s="73"/>
      <c r="F93" s="73"/>
      <c r="G93" s="74"/>
      <c r="I93" s="77"/>
    </row>
    <row r="94" spans="1:9" s="55" customFormat="1" ht="15" customHeight="1">
      <c r="A94" s="70"/>
      <c r="B94" s="95" t="s">
        <v>454</v>
      </c>
      <c r="C94" s="72"/>
      <c r="D94" s="3"/>
      <c r="E94" s="73"/>
      <c r="F94" s="73"/>
      <c r="G94" s="74"/>
      <c r="I94" s="77"/>
    </row>
    <row r="95" spans="1:9" s="55" customFormat="1" ht="15" customHeight="1">
      <c r="A95" s="70"/>
      <c r="B95" s="71" t="s">
        <v>478</v>
      </c>
      <c r="C95" s="72"/>
      <c r="D95" s="3"/>
      <c r="E95" s="73"/>
      <c r="F95" s="73"/>
      <c r="G95" s="74"/>
      <c r="I95" s="77"/>
    </row>
    <row r="96" spans="1:9" s="55" customFormat="1" ht="15" customHeight="1">
      <c r="A96" s="70"/>
      <c r="B96" s="71"/>
      <c r="C96" s="72"/>
      <c r="D96" s="3"/>
      <c r="E96" s="73"/>
      <c r="F96" s="73"/>
      <c r="G96" s="74"/>
      <c r="I96" s="77"/>
    </row>
    <row r="97" spans="1:9" s="55" customFormat="1" ht="15" customHeight="1">
      <c r="A97" s="70"/>
      <c r="B97" s="95" t="s">
        <v>479</v>
      </c>
      <c r="C97" s="72"/>
      <c r="D97" s="3"/>
      <c r="E97" s="73"/>
      <c r="F97" s="73"/>
      <c r="G97" s="74"/>
      <c r="I97" s="77"/>
    </row>
    <row r="98" spans="1:9" s="55" customFormat="1" ht="15" customHeight="1">
      <c r="A98" s="70"/>
      <c r="B98" s="89"/>
      <c r="C98" s="72"/>
      <c r="D98" s="3"/>
      <c r="E98" s="73"/>
      <c r="F98" s="73"/>
      <c r="G98" s="74"/>
      <c r="I98" s="77"/>
    </row>
    <row r="99" spans="1:9" s="55" customFormat="1" ht="15" customHeight="1">
      <c r="A99" s="70"/>
      <c r="B99" s="820" t="s">
        <v>641</v>
      </c>
      <c r="C99" s="72"/>
      <c r="D99" s="3"/>
      <c r="E99" s="73"/>
      <c r="F99" s="73"/>
      <c r="G99" s="74"/>
      <c r="I99" s="77"/>
    </row>
    <row r="100" spans="1:9" s="55" customFormat="1" ht="15" customHeight="1">
      <c r="A100" s="70"/>
      <c r="B100" s="820"/>
      <c r="C100" s="72"/>
      <c r="D100" s="3"/>
      <c r="E100" s="73"/>
      <c r="F100" s="73"/>
      <c r="G100" s="74"/>
      <c r="I100" s="77"/>
    </row>
    <row r="101" spans="1:9" s="55" customFormat="1" ht="15" customHeight="1">
      <c r="A101" s="70"/>
      <c r="B101" s="90"/>
      <c r="C101" s="72"/>
      <c r="D101" s="3"/>
      <c r="E101" s="73"/>
      <c r="F101" s="73"/>
      <c r="G101" s="74"/>
      <c r="I101" s="77"/>
    </row>
    <row r="102" spans="1:9" s="55" customFormat="1" ht="15" customHeight="1">
      <c r="A102" s="70"/>
      <c r="B102" s="820" t="s">
        <v>217</v>
      </c>
      <c r="C102" s="72"/>
      <c r="D102" s="3"/>
      <c r="E102" s="73"/>
      <c r="F102" s="73"/>
      <c r="G102" s="74"/>
      <c r="I102" s="77"/>
    </row>
    <row r="103" spans="1:9" s="55" customFormat="1" ht="15" customHeight="1">
      <c r="A103" s="70"/>
      <c r="B103" s="820"/>
      <c r="C103" s="72"/>
      <c r="D103" s="3"/>
      <c r="E103" s="73"/>
      <c r="F103" s="73"/>
      <c r="G103" s="74"/>
      <c r="I103" s="77"/>
    </row>
    <row r="104" spans="1:9" s="55" customFormat="1" ht="15" customHeight="1">
      <c r="A104" s="70"/>
      <c r="B104" s="820"/>
      <c r="C104" s="72"/>
      <c r="D104" s="3"/>
      <c r="E104" s="73"/>
      <c r="F104" s="73"/>
      <c r="G104" s="74"/>
      <c r="I104" s="77"/>
    </row>
    <row r="105" spans="1:9" s="55" customFormat="1" ht="15" customHeight="1">
      <c r="A105" s="70"/>
      <c r="B105" s="90"/>
      <c r="C105" s="72"/>
      <c r="D105" s="3"/>
      <c r="E105" s="73"/>
      <c r="F105" s="73"/>
      <c r="G105" s="74"/>
      <c r="I105" s="77"/>
    </row>
    <row r="106" spans="1:9" s="55" customFormat="1" ht="15" customHeight="1">
      <c r="A106" s="70"/>
      <c r="B106" s="90" t="s">
        <v>184</v>
      </c>
      <c r="C106" s="72"/>
      <c r="D106" s="3"/>
      <c r="E106" s="73"/>
      <c r="F106" s="73"/>
      <c r="G106" s="74"/>
      <c r="I106" s="77"/>
    </row>
    <row r="107" spans="1:9" s="55" customFormat="1" ht="15" customHeight="1">
      <c r="A107" s="70"/>
      <c r="B107" s="820" t="s">
        <v>874</v>
      </c>
      <c r="C107" s="72"/>
      <c r="D107" s="3"/>
      <c r="E107" s="73"/>
      <c r="F107" s="73"/>
      <c r="G107" s="74"/>
      <c r="I107" s="77"/>
    </row>
    <row r="108" spans="1:9" s="55" customFormat="1" ht="15" customHeight="1">
      <c r="A108" s="70"/>
      <c r="B108" s="820"/>
      <c r="C108" s="72"/>
      <c r="D108" s="3"/>
      <c r="E108" s="73"/>
      <c r="F108" s="73"/>
      <c r="G108" s="74"/>
      <c r="I108" s="77"/>
    </row>
    <row r="109" spans="1:9" s="55" customFormat="1" ht="15" customHeight="1">
      <c r="A109" s="70"/>
      <c r="B109" s="820"/>
      <c r="C109" s="72"/>
      <c r="D109" s="3"/>
      <c r="E109" s="73"/>
      <c r="F109" s="73"/>
      <c r="G109" s="74"/>
      <c r="I109" s="77"/>
    </row>
    <row r="110" spans="1:9" s="55" customFormat="1" ht="15" customHeight="1">
      <c r="A110" s="70"/>
      <c r="B110" s="820"/>
      <c r="C110" s="72"/>
      <c r="D110" s="3"/>
      <c r="E110" s="73"/>
      <c r="F110" s="73"/>
      <c r="G110" s="74"/>
      <c r="I110" s="77"/>
    </row>
    <row r="111" spans="1:9" s="55" customFormat="1" ht="15" customHeight="1">
      <c r="A111" s="70"/>
      <c r="B111" s="96"/>
      <c r="C111" s="72"/>
      <c r="D111" s="3"/>
      <c r="E111" s="73"/>
      <c r="F111" s="73"/>
      <c r="G111" s="74"/>
      <c r="I111" s="77"/>
    </row>
    <row r="112" spans="1:9" s="55" customFormat="1" ht="15" customHeight="1">
      <c r="A112" s="70"/>
      <c r="B112" s="820" t="s">
        <v>875</v>
      </c>
      <c r="C112" s="72"/>
      <c r="D112" s="3"/>
      <c r="E112" s="73"/>
      <c r="F112" s="73"/>
      <c r="G112" s="74"/>
      <c r="I112" s="77"/>
    </row>
    <row r="113" spans="1:9" s="55" customFormat="1" ht="15" customHeight="1">
      <c r="A113" s="70"/>
      <c r="B113" s="820"/>
      <c r="C113" s="72"/>
      <c r="D113" s="3"/>
      <c r="E113" s="73"/>
      <c r="F113" s="73"/>
      <c r="G113" s="74"/>
      <c r="I113" s="77"/>
    </row>
    <row r="114" spans="1:9" s="55" customFormat="1" ht="15" customHeight="1">
      <c r="A114" s="70"/>
      <c r="B114" s="820"/>
      <c r="C114" s="72"/>
      <c r="D114" s="3"/>
      <c r="E114" s="73"/>
      <c r="F114" s="73"/>
      <c r="G114" s="74"/>
      <c r="I114" s="77"/>
    </row>
    <row r="115" spans="1:9" s="55" customFormat="1" ht="15" customHeight="1">
      <c r="A115" s="70"/>
      <c r="B115" s="820"/>
      <c r="C115" s="72"/>
      <c r="D115" s="3"/>
      <c r="E115" s="73"/>
      <c r="F115" s="73"/>
      <c r="G115" s="74"/>
      <c r="I115" s="77"/>
    </row>
    <row r="116" spans="1:9" s="55" customFormat="1" ht="15" customHeight="1">
      <c r="A116" s="70"/>
      <c r="B116" s="96"/>
      <c r="C116" s="72"/>
      <c r="D116" s="3"/>
      <c r="E116" s="73"/>
      <c r="F116" s="73"/>
      <c r="G116" s="74"/>
      <c r="I116" s="77"/>
    </row>
    <row r="117" spans="1:9" s="55" customFormat="1" ht="15" customHeight="1">
      <c r="A117" s="70"/>
      <c r="B117" s="90" t="s">
        <v>227</v>
      </c>
      <c r="C117" s="72"/>
      <c r="D117" s="3"/>
      <c r="E117" s="73"/>
      <c r="F117" s="73"/>
      <c r="G117" s="74"/>
      <c r="I117" s="77"/>
    </row>
    <row r="118" spans="1:9" s="55" customFormat="1" ht="15" customHeight="1">
      <c r="A118" s="70"/>
      <c r="B118" s="820" t="s">
        <v>722</v>
      </c>
      <c r="C118" s="72"/>
      <c r="D118" s="3"/>
      <c r="E118" s="73"/>
      <c r="F118" s="73"/>
      <c r="G118" s="74"/>
      <c r="I118" s="77"/>
    </row>
    <row r="119" spans="1:9" s="55" customFormat="1" ht="15" customHeight="1">
      <c r="A119" s="70"/>
      <c r="B119" s="820"/>
      <c r="C119" s="72"/>
      <c r="D119" s="3"/>
      <c r="E119" s="73"/>
      <c r="F119" s="73"/>
      <c r="G119" s="74"/>
      <c r="I119" s="77"/>
    </row>
    <row r="120" spans="1:9" s="55" customFormat="1" ht="15" customHeight="1">
      <c r="A120" s="70"/>
      <c r="B120" s="820"/>
      <c r="C120" s="72"/>
      <c r="D120" s="3"/>
      <c r="E120" s="73"/>
      <c r="F120" s="73"/>
      <c r="G120" s="74"/>
      <c r="I120" s="77"/>
    </row>
    <row r="121" spans="1:9" s="55" customFormat="1" ht="15" customHeight="1">
      <c r="A121" s="70"/>
      <c r="B121" s="820"/>
      <c r="C121" s="72"/>
      <c r="D121" s="3"/>
      <c r="E121" s="73"/>
      <c r="F121" s="73"/>
      <c r="G121" s="74"/>
      <c r="I121" s="77"/>
    </row>
    <row r="122" spans="1:9" s="55" customFormat="1" ht="15" customHeight="1">
      <c r="A122" s="70"/>
      <c r="B122" s="820"/>
      <c r="C122" s="72"/>
      <c r="D122" s="3"/>
      <c r="E122" s="73"/>
      <c r="F122" s="73"/>
      <c r="G122" s="74"/>
      <c r="I122" s="77"/>
    </row>
    <row r="123" spans="1:9" s="55" customFormat="1" ht="22.5" customHeight="1">
      <c r="A123" s="70"/>
      <c r="B123" s="820"/>
      <c r="C123" s="72"/>
      <c r="D123" s="3"/>
      <c r="E123" s="73"/>
      <c r="F123" s="73"/>
      <c r="G123" s="74"/>
      <c r="I123" s="77"/>
    </row>
    <row r="124" spans="1:9" s="55" customFormat="1" ht="15" customHeight="1">
      <c r="A124" s="70"/>
      <c r="B124" s="96"/>
      <c r="C124" s="72"/>
      <c r="D124" s="3"/>
      <c r="E124" s="73"/>
      <c r="F124" s="73"/>
      <c r="G124" s="74"/>
      <c r="I124" s="77"/>
    </row>
    <row r="125" spans="1:9" s="55" customFormat="1" ht="15" customHeight="1">
      <c r="A125" s="70"/>
      <c r="B125" s="820" t="s">
        <v>873</v>
      </c>
      <c r="C125" s="72"/>
      <c r="D125" s="3"/>
      <c r="E125" s="73"/>
      <c r="F125" s="73"/>
      <c r="G125" s="74"/>
      <c r="I125" s="77"/>
    </row>
    <row r="126" spans="1:9" s="55" customFormat="1" ht="15" customHeight="1">
      <c r="A126" s="70"/>
      <c r="B126" s="820"/>
      <c r="C126" s="72"/>
      <c r="D126" s="3"/>
      <c r="E126" s="73"/>
      <c r="F126" s="73"/>
      <c r="G126" s="74"/>
      <c r="I126" s="77"/>
    </row>
    <row r="127" spans="1:9" s="55" customFormat="1" ht="15" customHeight="1">
      <c r="A127" s="70"/>
      <c r="B127" s="820"/>
      <c r="C127" s="72"/>
      <c r="D127" s="3"/>
      <c r="E127" s="73"/>
      <c r="F127" s="73"/>
      <c r="G127" s="74"/>
      <c r="I127" s="77"/>
    </row>
    <row r="128" spans="1:9" s="55" customFormat="1" ht="15" customHeight="1">
      <c r="A128" s="70"/>
      <c r="B128" s="820"/>
      <c r="C128" s="72"/>
      <c r="D128" s="3"/>
      <c r="E128" s="73"/>
      <c r="F128" s="73"/>
      <c r="G128" s="74"/>
      <c r="I128" s="77"/>
    </row>
    <row r="129" spans="1:9" s="55" customFormat="1" ht="15" customHeight="1">
      <c r="A129" s="70"/>
      <c r="B129" s="820"/>
      <c r="C129" s="72"/>
      <c r="D129" s="3"/>
      <c r="E129" s="73"/>
      <c r="F129" s="73"/>
      <c r="G129" s="74"/>
      <c r="I129" s="77"/>
    </row>
    <row r="130" spans="1:9" s="55" customFormat="1" ht="27.75" customHeight="1">
      <c r="A130" s="70"/>
      <c r="B130" s="820"/>
      <c r="C130" s="72"/>
      <c r="D130" s="3"/>
      <c r="E130" s="73"/>
      <c r="F130" s="73"/>
      <c r="G130" s="74"/>
      <c r="I130" s="77"/>
    </row>
    <row r="131" spans="1:9" s="55" customFormat="1" ht="15" customHeight="1">
      <c r="A131" s="70"/>
      <c r="B131" s="96"/>
      <c r="C131" s="72"/>
      <c r="D131" s="3"/>
      <c r="E131" s="73"/>
      <c r="F131" s="73"/>
      <c r="G131" s="74"/>
      <c r="I131" s="77"/>
    </row>
    <row r="132" spans="1:9" s="55" customFormat="1" ht="15" customHeight="1">
      <c r="A132" s="70"/>
      <c r="B132" s="94" t="s">
        <v>199</v>
      </c>
      <c r="C132" s="72" t="s">
        <v>194</v>
      </c>
      <c r="D132" s="7">
        <v>3239.08</v>
      </c>
      <c r="E132" s="27"/>
      <c r="F132" s="73">
        <f>E132*1.2</f>
        <v>0</v>
      </c>
      <c r="G132" s="92">
        <f>D132*E132</f>
        <v>0</v>
      </c>
      <c r="H132" s="73">
        <f>G132*1.2</f>
        <v>0</v>
      </c>
      <c r="I132" s="77"/>
    </row>
    <row r="133" spans="1:9" s="55" customFormat="1" ht="15" customHeight="1">
      <c r="A133" s="70"/>
      <c r="B133" s="89"/>
      <c r="C133" s="72"/>
      <c r="D133" s="3"/>
      <c r="E133" s="73"/>
      <c r="F133" s="73"/>
      <c r="G133" s="74"/>
      <c r="I133" s="77"/>
    </row>
    <row r="134" spans="1:9" s="55" customFormat="1" ht="15" customHeight="1">
      <c r="A134" s="70"/>
      <c r="B134" s="89"/>
      <c r="C134" s="72"/>
      <c r="D134" s="3"/>
      <c r="E134" s="73"/>
      <c r="F134" s="73"/>
      <c r="G134" s="74"/>
      <c r="I134" s="77"/>
    </row>
    <row r="135" spans="1:9" s="55" customFormat="1" ht="15" customHeight="1">
      <c r="A135" s="70" t="s">
        <v>666</v>
      </c>
      <c r="B135" s="821" t="s">
        <v>218</v>
      </c>
      <c r="C135" s="72"/>
      <c r="D135" s="3"/>
      <c r="E135" s="73"/>
      <c r="F135" s="73"/>
      <c r="G135" s="74"/>
      <c r="I135" s="77"/>
    </row>
    <row r="136" spans="1:9" s="55" customFormat="1" ht="15" customHeight="1">
      <c r="A136" s="70"/>
      <c r="B136" s="821"/>
      <c r="C136" s="72"/>
      <c r="D136" s="3"/>
      <c r="E136" s="73"/>
      <c r="F136" s="73"/>
      <c r="G136" s="74"/>
      <c r="I136" s="77"/>
    </row>
    <row r="137" spans="1:9" s="55" customFormat="1" ht="15" customHeight="1">
      <c r="A137" s="70"/>
      <c r="B137" s="821"/>
      <c r="C137" s="72"/>
      <c r="D137" s="3"/>
      <c r="E137" s="73"/>
      <c r="F137" s="73"/>
      <c r="G137" s="74"/>
      <c r="I137" s="77"/>
    </row>
    <row r="138" spans="1:9" s="55" customFormat="1" ht="15" customHeight="1">
      <c r="A138" s="70"/>
      <c r="B138" s="821"/>
      <c r="C138" s="72"/>
      <c r="D138" s="3"/>
      <c r="E138" s="73"/>
      <c r="F138" s="73"/>
      <c r="G138" s="74"/>
      <c r="I138" s="77"/>
    </row>
    <row r="139" spans="1:9" s="55" customFormat="1" ht="15" customHeight="1">
      <c r="A139" s="70"/>
      <c r="B139" s="54" t="s">
        <v>215</v>
      </c>
      <c r="C139" s="72"/>
      <c r="D139" s="3"/>
      <c r="E139" s="73"/>
      <c r="F139" s="73"/>
      <c r="G139" s="74"/>
      <c r="I139" s="77"/>
    </row>
    <row r="140" spans="1:9" s="55" customFormat="1" ht="15" customHeight="1">
      <c r="A140" s="70"/>
      <c r="B140" s="71" t="s">
        <v>653</v>
      </c>
      <c r="C140" s="72"/>
      <c r="D140" s="3"/>
      <c r="E140" s="73"/>
      <c r="F140" s="73"/>
      <c r="G140" s="74"/>
      <c r="I140" s="77"/>
    </row>
    <row r="141" spans="1:9" s="55" customFormat="1" ht="15" customHeight="1">
      <c r="A141" s="70"/>
      <c r="B141" s="71"/>
      <c r="C141" s="72"/>
      <c r="D141" s="3"/>
      <c r="E141" s="73"/>
      <c r="F141" s="73"/>
      <c r="G141" s="74"/>
      <c r="I141" s="77"/>
    </row>
    <row r="142" spans="1:9" s="55" customFormat="1" ht="15" customHeight="1">
      <c r="A142" s="70"/>
      <c r="B142" s="90" t="s">
        <v>184</v>
      </c>
      <c r="C142" s="72"/>
      <c r="D142" s="3"/>
      <c r="E142" s="73"/>
      <c r="F142" s="73"/>
      <c r="G142" s="74"/>
      <c r="I142" s="77"/>
    </row>
    <row r="143" spans="1:9" s="55" customFormat="1" ht="15" customHeight="1">
      <c r="A143" s="70"/>
      <c r="B143" s="71" t="s">
        <v>219</v>
      </c>
      <c r="C143" s="72"/>
      <c r="D143" s="3"/>
      <c r="E143" s="73"/>
      <c r="F143" s="73"/>
      <c r="G143" s="74"/>
      <c r="I143" s="77"/>
    </row>
    <row r="144" spans="1:9" s="55" customFormat="1" ht="15" customHeight="1">
      <c r="A144" s="70"/>
      <c r="B144" s="71"/>
      <c r="C144" s="72"/>
      <c r="D144" s="3"/>
      <c r="E144" s="73"/>
      <c r="F144" s="73"/>
      <c r="G144" s="74"/>
      <c r="I144" s="77"/>
    </row>
    <row r="145" spans="1:9" s="55" customFormat="1" ht="15" customHeight="1">
      <c r="A145" s="70"/>
      <c r="B145" s="90" t="s">
        <v>227</v>
      </c>
      <c r="C145" s="72"/>
      <c r="D145" s="3"/>
      <c r="E145" s="73"/>
      <c r="F145" s="73"/>
      <c r="G145" s="74"/>
      <c r="I145" s="77"/>
    </row>
    <row r="146" spans="1:9" s="55" customFormat="1" ht="15" customHeight="1">
      <c r="A146" s="70"/>
      <c r="B146" s="820" t="s">
        <v>220</v>
      </c>
      <c r="C146" s="72"/>
      <c r="D146" s="3"/>
      <c r="E146" s="73"/>
      <c r="F146" s="73"/>
      <c r="G146" s="74"/>
      <c r="I146" s="77"/>
    </row>
    <row r="147" spans="1:9" s="55" customFormat="1" ht="15" customHeight="1">
      <c r="A147" s="70"/>
      <c r="B147" s="820"/>
      <c r="C147" s="72"/>
      <c r="D147" s="3"/>
      <c r="E147" s="73"/>
      <c r="F147" s="73"/>
      <c r="G147" s="74"/>
      <c r="I147" s="77"/>
    </row>
    <row r="148" spans="1:9" s="55" customFormat="1" ht="15" customHeight="1">
      <c r="A148" s="70"/>
      <c r="B148" s="71"/>
      <c r="C148" s="72"/>
      <c r="D148" s="3"/>
      <c r="E148" s="73"/>
      <c r="F148" s="73"/>
      <c r="G148" s="74"/>
      <c r="I148" s="77"/>
    </row>
    <row r="149" spans="1:9" s="55" customFormat="1" ht="15" customHeight="1">
      <c r="A149" s="70"/>
      <c r="B149" s="94" t="s">
        <v>199</v>
      </c>
      <c r="C149" s="72" t="s">
        <v>194</v>
      </c>
      <c r="D149" s="7">
        <v>531.21</v>
      </c>
      <c r="E149" s="27"/>
      <c r="F149" s="73">
        <f>E149*1.2</f>
        <v>0</v>
      </c>
      <c r="G149" s="92">
        <f>D149*E149</f>
        <v>0</v>
      </c>
      <c r="H149" s="73">
        <f>G149*1.2</f>
        <v>0</v>
      </c>
      <c r="I149" s="77"/>
    </row>
    <row r="150" spans="1:9" s="55" customFormat="1" ht="15" customHeight="1">
      <c r="A150" s="70"/>
      <c r="B150" s="71"/>
      <c r="C150" s="72"/>
      <c r="D150" s="3"/>
      <c r="E150" s="73"/>
      <c r="F150" s="73"/>
      <c r="G150" s="74"/>
      <c r="I150" s="77"/>
    </row>
    <row r="151" spans="1:9" s="55" customFormat="1" ht="15" customHeight="1">
      <c r="A151" s="70"/>
      <c r="B151" s="71"/>
      <c r="C151" s="72"/>
      <c r="D151" s="3"/>
      <c r="E151" s="73"/>
      <c r="F151" s="73"/>
      <c r="G151" s="74"/>
      <c r="I151" s="77"/>
    </row>
    <row r="152" spans="1:9" s="55" customFormat="1" ht="15" customHeight="1">
      <c r="A152" s="70" t="s">
        <v>668</v>
      </c>
      <c r="B152" s="821" t="s">
        <v>224</v>
      </c>
      <c r="C152" s="72"/>
      <c r="D152" s="3"/>
      <c r="E152" s="73"/>
      <c r="F152" s="73"/>
      <c r="G152" s="74"/>
      <c r="I152" s="77"/>
    </row>
    <row r="153" spans="1:9" s="55" customFormat="1" ht="15" customHeight="1">
      <c r="A153" s="70"/>
      <c r="B153" s="821"/>
      <c r="C153" s="72"/>
      <c r="D153" s="3"/>
      <c r="E153" s="73"/>
      <c r="F153" s="73"/>
      <c r="G153" s="74"/>
      <c r="I153" s="77"/>
    </row>
    <row r="154" spans="1:9" s="55" customFormat="1" ht="15" customHeight="1">
      <c r="A154" s="70"/>
      <c r="B154" s="821"/>
      <c r="C154" s="72"/>
      <c r="D154" s="3"/>
      <c r="E154" s="73"/>
      <c r="F154" s="73"/>
      <c r="G154" s="74"/>
      <c r="I154" s="77"/>
    </row>
    <row r="155" spans="1:9" s="55" customFormat="1" ht="15" customHeight="1">
      <c r="A155" s="70"/>
      <c r="B155" s="821"/>
      <c r="C155" s="72"/>
      <c r="D155" s="3"/>
      <c r="E155" s="73"/>
      <c r="F155" s="73"/>
      <c r="G155" s="74"/>
      <c r="I155" s="77"/>
    </row>
    <row r="156" spans="1:9" s="55" customFormat="1" ht="15" customHeight="1">
      <c r="A156" s="70"/>
      <c r="B156" s="54" t="s">
        <v>221</v>
      </c>
      <c r="C156" s="72"/>
      <c r="D156" s="3"/>
      <c r="E156" s="73"/>
      <c r="F156" s="73"/>
      <c r="G156" s="74"/>
      <c r="I156" s="77"/>
    </row>
    <row r="157" spans="1:9" s="55" customFormat="1" ht="15" customHeight="1">
      <c r="A157" s="70"/>
      <c r="B157" s="71" t="s">
        <v>653</v>
      </c>
      <c r="C157" s="72"/>
      <c r="D157" s="3"/>
      <c r="E157" s="73"/>
      <c r="F157" s="73"/>
      <c r="G157" s="74"/>
      <c r="I157" s="77"/>
    </row>
    <row r="158" spans="1:9" s="55" customFormat="1" ht="15" customHeight="1">
      <c r="A158" s="70"/>
      <c r="B158" s="71"/>
      <c r="C158" s="72"/>
      <c r="D158" s="3"/>
      <c r="E158" s="73"/>
      <c r="F158" s="73"/>
      <c r="G158" s="74"/>
      <c r="I158" s="77"/>
    </row>
    <row r="159" spans="1:9" s="55" customFormat="1" ht="15" customHeight="1">
      <c r="A159" s="70"/>
      <c r="B159" s="90" t="s">
        <v>184</v>
      </c>
      <c r="C159" s="72"/>
      <c r="D159" s="3"/>
      <c r="E159" s="73"/>
      <c r="F159" s="73"/>
      <c r="G159" s="74"/>
      <c r="I159" s="77"/>
    </row>
    <row r="160" spans="1:9" s="55" customFormat="1" ht="15" customHeight="1">
      <c r="A160" s="70"/>
      <c r="B160" s="95" t="s">
        <v>222</v>
      </c>
      <c r="C160" s="72"/>
      <c r="D160" s="3"/>
      <c r="E160" s="73"/>
      <c r="F160" s="73"/>
      <c r="G160" s="74"/>
      <c r="I160" s="77"/>
    </row>
    <row r="161" spans="1:9" s="55" customFormat="1" ht="15" customHeight="1">
      <c r="A161" s="70"/>
      <c r="B161" s="90"/>
      <c r="C161" s="72"/>
      <c r="D161" s="3"/>
      <c r="E161" s="73"/>
      <c r="F161" s="73"/>
      <c r="G161" s="74"/>
      <c r="I161" s="77"/>
    </row>
    <row r="162" spans="1:9" s="55" customFormat="1" ht="15" customHeight="1">
      <c r="A162" s="70"/>
      <c r="B162" s="90" t="s">
        <v>226</v>
      </c>
      <c r="C162" s="72"/>
      <c r="D162" s="3"/>
      <c r="E162" s="73"/>
      <c r="F162" s="73"/>
      <c r="G162" s="74"/>
      <c r="I162" s="77"/>
    </row>
    <row r="163" spans="1:9" s="55" customFormat="1" ht="15" customHeight="1">
      <c r="A163" s="70"/>
      <c r="B163" s="90"/>
      <c r="C163" s="72"/>
      <c r="D163" s="3"/>
      <c r="E163" s="73"/>
      <c r="F163" s="73"/>
      <c r="G163" s="74"/>
      <c r="I163" s="77"/>
    </row>
    <row r="164" spans="1:9" s="55" customFormat="1" ht="15" customHeight="1">
      <c r="A164" s="70"/>
      <c r="B164" s="90" t="s">
        <v>227</v>
      </c>
      <c r="C164" s="72"/>
      <c r="D164" s="3"/>
      <c r="E164" s="73"/>
      <c r="F164" s="73"/>
      <c r="G164" s="74"/>
      <c r="I164" s="77"/>
    </row>
    <row r="165" spans="1:9" s="55" customFormat="1" ht="15" customHeight="1">
      <c r="A165" s="70"/>
      <c r="B165" s="71" t="s">
        <v>223</v>
      </c>
      <c r="C165" s="72"/>
      <c r="D165" s="3"/>
      <c r="E165" s="73"/>
      <c r="F165" s="73"/>
      <c r="G165" s="74"/>
      <c r="I165" s="77"/>
    </row>
    <row r="166" spans="1:9" s="55" customFormat="1" ht="15" customHeight="1">
      <c r="A166" s="70"/>
      <c r="B166" s="71"/>
      <c r="C166" s="72"/>
      <c r="D166" s="3"/>
      <c r="E166" s="73"/>
      <c r="F166" s="73"/>
      <c r="G166" s="74"/>
      <c r="I166" s="77"/>
    </row>
    <row r="167" spans="1:9" s="55" customFormat="1" ht="15" customHeight="1">
      <c r="A167" s="70"/>
      <c r="B167" s="71" t="s">
        <v>225</v>
      </c>
      <c r="C167" s="72" t="s">
        <v>194</v>
      </c>
      <c r="D167" s="7">
        <v>108.28</v>
      </c>
      <c r="E167" s="27"/>
      <c r="F167" s="73">
        <f>E167*1.2</f>
        <v>0</v>
      </c>
      <c r="G167" s="92">
        <f>D167*E167</f>
        <v>0</v>
      </c>
      <c r="H167" s="73">
        <f>G167*1.2</f>
        <v>0</v>
      </c>
      <c r="I167" s="77"/>
    </row>
    <row r="168" spans="1:9" s="55" customFormat="1" ht="15" customHeight="1">
      <c r="A168" s="70"/>
      <c r="B168" s="71"/>
      <c r="C168" s="72"/>
      <c r="D168" s="3"/>
      <c r="E168" s="73"/>
      <c r="F168" s="73"/>
      <c r="G168" s="74"/>
      <c r="I168" s="77"/>
    </row>
    <row r="169" spans="1:9" s="55" customFormat="1" ht="15" customHeight="1">
      <c r="A169" s="70"/>
      <c r="B169" s="71"/>
      <c r="C169" s="72"/>
      <c r="D169" s="3"/>
      <c r="E169" s="73"/>
      <c r="F169" s="73"/>
      <c r="G169" s="74"/>
      <c r="I169" s="77"/>
    </row>
    <row r="170" spans="1:9" s="55" customFormat="1" ht="15" customHeight="1">
      <c r="A170" s="97" t="s">
        <v>250</v>
      </c>
      <c r="B170" s="823" t="s">
        <v>175</v>
      </c>
      <c r="C170" s="72"/>
      <c r="D170" s="3"/>
      <c r="E170" s="73"/>
      <c r="F170" s="73"/>
      <c r="G170" s="74"/>
      <c r="I170" s="77"/>
    </row>
    <row r="171" spans="1:9" s="55" customFormat="1" ht="15" customHeight="1">
      <c r="A171" s="70"/>
      <c r="B171" s="823"/>
      <c r="C171" s="72"/>
      <c r="D171" s="3"/>
      <c r="E171" s="73"/>
      <c r="F171" s="73"/>
      <c r="G171" s="74"/>
      <c r="I171" s="77"/>
    </row>
    <row r="172" spans="1:9" s="55" customFormat="1" ht="15" customHeight="1">
      <c r="A172" s="70"/>
      <c r="B172" s="823"/>
      <c r="C172" s="72"/>
      <c r="D172" s="3"/>
      <c r="E172" s="73"/>
      <c r="F172" s="73"/>
      <c r="G172" s="74"/>
      <c r="I172" s="77"/>
    </row>
    <row r="173" spans="1:9" s="55" customFormat="1" ht="15" customHeight="1">
      <c r="A173" s="70"/>
      <c r="B173" s="823"/>
      <c r="C173" s="72"/>
      <c r="D173" s="3"/>
      <c r="E173" s="73"/>
      <c r="F173" s="73"/>
      <c r="G173" s="74"/>
      <c r="I173" s="77"/>
    </row>
    <row r="174" spans="1:9" s="55" customFormat="1" ht="15" customHeight="1">
      <c r="A174" s="70"/>
      <c r="B174" s="823"/>
      <c r="C174" s="98"/>
      <c r="D174" s="3"/>
      <c r="E174" s="3"/>
      <c r="F174" s="3"/>
      <c r="G174" s="8"/>
      <c r="I174" s="77"/>
    </row>
    <row r="175" spans="1:9" s="55" customFormat="1" ht="15" customHeight="1">
      <c r="A175" s="70"/>
      <c r="B175" s="99"/>
      <c r="C175" s="72"/>
      <c r="D175" s="3"/>
      <c r="E175" s="73"/>
      <c r="F175" s="73"/>
      <c r="G175" s="74"/>
      <c r="I175" s="77"/>
    </row>
    <row r="176" spans="1:9" s="55" customFormat="1" ht="15" customHeight="1">
      <c r="A176" s="70"/>
      <c r="B176" s="71" t="s">
        <v>252</v>
      </c>
      <c r="C176" s="72" t="s">
        <v>194</v>
      </c>
      <c r="D176" s="7">
        <v>60</v>
      </c>
      <c r="E176" s="27"/>
      <c r="F176" s="73">
        <f>E176*1.2</f>
        <v>0</v>
      </c>
      <c r="G176" s="92">
        <f>D176*E176</f>
        <v>0</v>
      </c>
      <c r="H176" s="73">
        <f>G176*1.2</f>
        <v>0</v>
      </c>
      <c r="I176" s="77"/>
    </row>
    <row r="177" spans="1:9" s="55" customFormat="1" ht="15" customHeight="1">
      <c r="A177" s="70"/>
      <c r="B177" s="99"/>
      <c r="C177" s="72"/>
      <c r="D177" s="3"/>
      <c r="E177" s="73"/>
      <c r="F177" s="73"/>
      <c r="G177" s="74"/>
      <c r="I177" s="77"/>
    </row>
    <row r="178" spans="1:9" s="55" customFormat="1" ht="15" customHeight="1">
      <c r="A178" s="70"/>
      <c r="B178" s="71"/>
      <c r="C178" s="72"/>
      <c r="D178" s="3"/>
      <c r="E178" s="73"/>
      <c r="F178" s="73"/>
      <c r="G178" s="74"/>
      <c r="I178" s="77"/>
    </row>
    <row r="179" spans="1:9" s="55" customFormat="1" ht="15" customHeight="1">
      <c r="A179" s="70" t="s">
        <v>178</v>
      </c>
      <c r="B179" s="821" t="s">
        <v>238</v>
      </c>
      <c r="C179" s="72"/>
      <c r="D179" s="3"/>
      <c r="E179" s="73"/>
      <c r="F179" s="73"/>
      <c r="G179" s="74"/>
      <c r="I179" s="77"/>
    </row>
    <row r="180" spans="1:9" s="55" customFormat="1" ht="15" customHeight="1">
      <c r="A180" s="70"/>
      <c r="B180" s="820"/>
      <c r="C180" s="72"/>
      <c r="D180" s="3"/>
      <c r="E180" s="73"/>
      <c r="F180" s="73"/>
      <c r="G180" s="74"/>
      <c r="I180" s="77"/>
    </row>
    <row r="181" spans="1:9" s="55" customFormat="1" ht="15" customHeight="1">
      <c r="A181" s="70"/>
      <c r="B181" s="820"/>
      <c r="C181" s="72"/>
      <c r="D181" s="3"/>
      <c r="E181" s="73"/>
      <c r="F181" s="73"/>
      <c r="G181" s="74"/>
      <c r="I181" s="77"/>
    </row>
    <row r="182" spans="1:9" s="55" customFormat="1" ht="15" customHeight="1">
      <c r="A182" s="70"/>
      <c r="B182" s="820"/>
      <c r="C182" s="72"/>
      <c r="D182" s="3"/>
      <c r="E182" s="73"/>
      <c r="F182" s="73"/>
      <c r="G182" s="74"/>
      <c r="I182" s="77"/>
    </row>
    <row r="183" spans="1:9" s="55" customFormat="1" ht="15" customHeight="1">
      <c r="A183" s="70"/>
      <c r="B183" s="820"/>
      <c r="C183" s="72"/>
      <c r="D183" s="3"/>
      <c r="E183" s="73"/>
      <c r="F183" s="73"/>
      <c r="G183" s="74"/>
      <c r="I183" s="77"/>
    </row>
    <row r="184" spans="1:9" s="55" customFormat="1" ht="15" customHeight="1">
      <c r="A184" s="70"/>
      <c r="B184" s="89" t="s">
        <v>193</v>
      </c>
      <c r="C184" s="72"/>
      <c r="D184" s="3"/>
      <c r="E184" s="73"/>
      <c r="F184" s="73"/>
      <c r="G184" s="74"/>
      <c r="I184" s="77"/>
    </row>
    <row r="185" spans="1:9" s="55" customFormat="1" ht="15" customHeight="1">
      <c r="A185" s="70"/>
      <c r="B185" s="89" t="s">
        <v>879</v>
      </c>
      <c r="C185" s="72"/>
      <c r="D185" s="3"/>
      <c r="E185" s="73"/>
      <c r="F185" s="73"/>
      <c r="G185" s="74"/>
      <c r="I185" s="77"/>
    </row>
    <row r="186" spans="1:9" s="55" customFormat="1" ht="15" customHeight="1">
      <c r="A186" s="70"/>
      <c r="B186" s="99"/>
      <c r="C186" s="72"/>
      <c r="D186" s="3"/>
      <c r="E186" s="73"/>
      <c r="F186" s="73"/>
      <c r="G186" s="74"/>
      <c r="I186" s="77"/>
    </row>
    <row r="187" spans="1:9" s="55" customFormat="1" ht="15" customHeight="1">
      <c r="A187" s="70"/>
      <c r="B187" s="71" t="s">
        <v>251</v>
      </c>
      <c r="C187" s="72" t="s">
        <v>194</v>
      </c>
      <c r="D187" s="7">
        <v>114.9</v>
      </c>
      <c r="E187" s="27"/>
      <c r="F187" s="73">
        <f>E187*1.2</f>
        <v>0</v>
      </c>
      <c r="G187" s="92">
        <f>D187*E187</f>
        <v>0</v>
      </c>
      <c r="H187" s="73">
        <f>G187*1.2</f>
        <v>0</v>
      </c>
      <c r="I187" s="77"/>
    </row>
    <row r="188" spans="1:9" s="55" customFormat="1" ht="15" customHeight="1">
      <c r="A188" s="70"/>
      <c r="B188" s="89"/>
      <c r="C188" s="72"/>
      <c r="D188" s="3"/>
      <c r="E188" s="73"/>
      <c r="F188" s="73"/>
      <c r="G188" s="74"/>
      <c r="I188" s="77"/>
    </row>
    <row r="189" spans="1:9" s="55" customFormat="1" ht="15" customHeight="1">
      <c r="A189" s="70" t="s">
        <v>441</v>
      </c>
      <c r="B189" s="821" t="s">
        <v>654</v>
      </c>
      <c r="C189" s="72"/>
      <c r="D189" s="3"/>
      <c r="E189" s="73"/>
      <c r="F189" s="73"/>
      <c r="G189" s="74"/>
      <c r="I189" s="77"/>
    </row>
    <row r="190" spans="1:9" s="55" customFormat="1" ht="15" customHeight="1">
      <c r="A190" s="70"/>
      <c r="B190" s="821"/>
      <c r="C190" s="72"/>
      <c r="D190" s="3"/>
      <c r="E190" s="73"/>
      <c r="F190" s="73"/>
      <c r="G190" s="74"/>
      <c r="I190" s="77"/>
    </row>
    <row r="191" spans="1:9" s="55" customFormat="1" ht="15" customHeight="1">
      <c r="A191" s="70"/>
      <c r="B191" s="821"/>
      <c r="C191" s="72"/>
      <c r="D191" s="3"/>
      <c r="E191" s="73"/>
      <c r="F191" s="73"/>
      <c r="G191" s="74"/>
      <c r="I191" s="77"/>
    </row>
    <row r="192" spans="1:9" s="55" customFormat="1" ht="15" customHeight="1">
      <c r="A192" s="70"/>
      <c r="B192" s="54" t="s">
        <v>215</v>
      </c>
      <c r="C192" s="72"/>
      <c r="D192" s="3"/>
      <c r="E192" s="73"/>
      <c r="F192" s="73"/>
      <c r="G192" s="74"/>
      <c r="I192" s="77"/>
    </row>
    <row r="193" spans="1:9" s="55" customFormat="1" ht="15" customHeight="1">
      <c r="A193" s="70"/>
      <c r="B193" s="71" t="s">
        <v>653</v>
      </c>
      <c r="C193" s="72"/>
      <c r="D193" s="3"/>
      <c r="E193" s="73"/>
      <c r="F193" s="73"/>
      <c r="G193" s="74"/>
      <c r="I193" s="77"/>
    </row>
    <row r="194" spans="1:9" s="55" customFormat="1" ht="15" customHeight="1">
      <c r="A194" s="70"/>
      <c r="B194" s="71"/>
      <c r="C194" s="72"/>
      <c r="D194" s="3"/>
      <c r="E194" s="73"/>
      <c r="F194" s="73"/>
      <c r="G194" s="74"/>
      <c r="I194" s="77"/>
    </row>
    <row r="195" spans="1:9" s="55" customFormat="1" ht="15" customHeight="1">
      <c r="A195" s="70"/>
      <c r="B195" s="90" t="s">
        <v>184</v>
      </c>
      <c r="C195" s="72"/>
      <c r="D195" s="3"/>
      <c r="E195" s="73"/>
      <c r="F195" s="73"/>
      <c r="G195" s="74"/>
      <c r="I195" s="77"/>
    </row>
    <row r="196" spans="1:9" s="55" customFormat="1" ht="15" customHeight="1">
      <c r="A196" s="70"/>
      <c r="B196" s="95" t="s">
        <v>655</v>
      </c>
      <c r="C196" s="72"/>
      <c r="D196" s="3"/>
      <c r="E196" s="73"/>
      <c r="F196" s="73"/>
      <c r="G196" s="74"/>
      <c r="I196" s="77"/>
    </row>
    <row r="197" spans="1:9" s="55" customFormat="1" ht="15" customHeight="1">
      <c r="A197" s="70"/>
      <c r="B197" s="71"/>
      <c r="C197" s="72"/>
      <c r="D197" s="3"/>
      <c r="E197" s="73"/>
      <c r="F197" s="73"/>
      <c r="G197" s="74"/>
      <c r="I197" s="77"/>
    </row>
    <row r="198" spans="1:9" s="55" customFormat="1" ht="15" customHeight="1">
      <c r="A198" s="70"/>
      <c r="B198" s="71" t="s">
        <v>656</v>
      </c>
      <c r="C198" s="72" t="s">
        <v>194</v>
      </c>
      <c r="D198" s="7">
        <v>28.78</v>
      </c>
      <c r="E198" s="27"/>
      <c r="F198" s="73">
        <f>E198*1.2</f>
        <v>0</v>
      </c>
      <c r="G198" s="92">
        <f>D198*E198</f>
        <v>0</v>
      </c>
      <c r="H198" s="73">
        <f>G198*1.2</f>
        <v>0</v>
      </c>
      <c r="I198" s="77"/>
    </row>
    <row r="199" spans="1:9" s="55" customFormat="1" ht="15" customHeight="1">
      <c r="A199" s="70"/>
      <c r="B199" s="71"/>
      <c r="C199" s="72"/>
      <c r="D199" s="3"/>
      <c r="E199" s="73"/>
      <c r="F199" s="73"/>
      <c r="G199" s="74"/>
      <c r="I199" s="77"/>
    </row>
    <row r="200" spans="1:9" s="55" customFormat="1" ht="15" customHeight="1">
      <c r="A200" s="70"/>
      <c r="B200" s="89"/>
      <c r="C200" s="72"/>
      <c r="D200" s="3"/>
      <c r="E200" s="73"/>
      <c r="F200" s="73"/>
      <c r="G200" s="74"/>
      <c r="I200" s="77"/>
    </row>
    <row r="201" spans="1:9" s="55" customFormat="1" ht="15" customHeight="1">
      <c r="A201" s="100"/>
      <c r="B201" s="101"/>
      <c r="C201" s="102"/>
      <c r="D201" s="6"/>
      <c r="E201" s="103"/>
      <c r="F201" s="103"/>
      <c r="G201" s="104"/>
      <c r="I201" s="77"/>
    </row>
    <row r="202" spans="1:9" s="55" customFormat="1" ht="15" customHeight="1">
      <c r="A202" s="105"/>
      <c r="B202" s="829" t="s">
        <v>880</v>
      </c>
      <c r="C202" s="830"/>
      <c r="D202" s="830"/>
      <c r="E202" s="831"/>
      <c r="F202" s="106"/>
      <c r="G202" s="106">
        <f>SUM(G8:G201)</f>
        <v>0</v>
      </c>
      <c r="H202" s="106">
        <f>SUM(H8:H201)</f>
        <v>0</v>
      </c>
      <c r="I202" s="77"/>
    </row>
    <row r="203" spans="1:9" s="55" customFormat="1" ht="15" customHeight="1">
      <c r="A203" s="107"/>
      <c r="B203" s="108"/>
      <c r="C203" s="109"/>
      <c r="D203" s="110"/>
      <c r="E203" s="109"/>
      <c r="F203" s="109"/>
      <c r="G203" s="111"/>
      <c r="I203" s="77"/>
    </row>
    <row r="204" spans="1:9" s="55" customFormat="1" ht="15" customHeight="1">
      <c r="A204" s="78" t="s">
        <v>881</v>
      </c>
      <c r="B204" s="112" t="s">
        <v>882</v>
      </c>
      <c r="C204" s="113"/>
      <c r="D204" s="114"/>
      <c r="E204" s="114"/>
      <c r="F204" s="114"/>
      <c r="G204" s="114"/>
      <c r="H204" s="115"/>
      <c r="I204" s="77"/>
    </row>
    <row r="205" spans="1:9" s="55" customFormat="1" ht="15" customHeight="1">
      <c r="A205" s="70"/>
      <c r="B205" s="71"/>
      <c r="C205" s="72"/>
      <c r="D205" s="3"/>
      <c r="E205" s="73"/>
      <c r="F205" s="73"/>
      <c r="G205" s="74"/>
      <c r="I205" s="77"/>
    </row>
    <row r="206" spans="1:9" s="55" customFormat="1" ht="15" customHeight="1">
      <c r="A206" s="70" t="s">
        <v>190</v>
      </c>
      <c r="B206" s="821" t="s">
        <v>893</v>
      </c>
      <c r="C206" s="72"/>
      <c r="D206" s="3"/>
      <c r="E206" s="73"/>
      <c r="F206" s="73"/>
      <c r="G206" s="74"/>
      <c r="I206" s="77"/>
    </row>
    <row r="207" spans="1:9" s="55" customFormat="1" ht="15" customHeight="1">
      <c r="A207" s="70"/>
      <c r="B207" s="820"/>
      <c r="C207" s="72"/>
      <c r="D207" s="3"/>
      <c r="E207" s="73"/>
      <c r="F207" s="73"/>
      <c r="G207" s="74"/>
      <c r="I207" s="77"/>
    </row>
    <row r="208" spans="1:9" s="55" customFormat="1" ht="15" customHeight="1">
      <c r="A208" s="70"/>
      <c r="B208" s="820"/>
      <c r="C208" s="72"/>
      <c r="D208" s="3"/>
      <c r="E208" s="73"/>
      <c r="F208" s="73"/>
      <c r="G208" s="74"/>
      <c r="I208" s="77"/>
    </row>
    <row r="209" spans="1:9" s="55" customFormat="1" ht="15" customHeight="1">
      <c r="A209" s="70"/>
      <c r="B209" s="820"/>
      <c r="C209" s="72"/>
      <c r="D209" s="3"/>
      <c r="E209" s="73"/>
      <c r="F209" s="73"/>
      <c r="G209" s="74"/>
      <c r="I209" s="77"/>
    </row>
    <row r="210" spans="1:9" s="55" customFormat="1" ht="15" customHeight="1">
      <c r="A210" s="70"/>
      <c r="B210" s="820"/>
      <c r="C210" s="72"/>
      <c r="D210" s="3"/>
      <c r="E210" s="73"/>
      <c r="F210" s="73"/>
      <c r="G210" s="74"/>
      <c r="I210" s="77"/>
    </row>
    <row r="211" spans="1:9" s="55" customFormat="1" ht="15" customHeight="1">
      <c r="A211" s="70"/>
      <c r="B211" s="89" t="s">
        <v>193</v>
      </c>
      <c r="C211" s="72"/>
      <c r="D211" s="3"/>
      <c r="E211" s="73"/>
      <c r="F211" s="73"/>
      <c r="G211" s="74"/>
      <c r="I211" s="77"/>
    </row>
    <row r="212" spans="1:9" s="55" customFormat="1" ht="15" customHeight="1">
      <c r="A212" s="70"/>
      <c r="B212" s="89" t="s">
        <v>879</v>
      </c>
      <c r="C212" s="72"/>
      <c r="D212" s="3"/>
      <c r="E212" s="73"/>
      <c r="F212" s="73"/>
      <c r="G212" s="74"/>
      <c r="I212" s="77"/>
    </row>
    <row r="213" spans="1:9" s="55" customFormat="1" ht="15" customHeight="1">
      <c r="A213" s="70"/>
      <c r="B213" s="71"/>
      <c r="C213" s="72"/>
      <c r="D213" s="3"/>
      <c r="E213" s="73"/>
      <c r="F213" s="73"/>
      <c r="G213" s="74"/>
      <c r="I213" s="77"/>
    </row>
    <row r="214" spans="1:9" s="55" customFormat="1" ht="15" customHeight="1">
      <c r="A214" s="70"/>
      <c r="B214" s="71">
        <v>114.9</v>
      </c>
      <c r="C214" s="72" t="s">
        <v>194</v>
      </c>
      <c r="D214" s="7">
        <v>114.9</v>
      </c>
      <c r="E214" s="27"/>
      <c r="F214" s="73">
        <f>E214*1.2</f>
        <v>0</v>
      </c>
      <c r="G214" s="92">
        <f>D214*E214</f>
        <v>0</v>
      </c>
      <c r="H214" s="73">
        <f>G214*1.2</f>
        <v>0</v>
      </c>
      <c r="I214" s="77"/>
    </row>
    <row r="215" spans="1:9" s="55" customFormat="1" ht="15" customHeight="1">
      <c r="A215" s="70"/>
      <c r="B215" s="71"/>
      <c r="C215" s="72"/>
      <c r="D215" s="3"/>
      <c r="E215" s="73"/>
      <c r="F215" s="73"/>
      <c r="G215" s="74"/>
      <c r="I215" s="77"/>
    </row>
    <row r="216" spans="1:9" s="55" customFormat="1" ht="15" customHeight="1">
      <c r="A216" s="70"/>
      <c r="B216" s="71"/>
      <c r="C216" s="72"/>
      <c r="D216" s="3"/>
      <c r="E216" s="73"/>
      <c r="F216" s="73"/>
      <c r="G216" s="74"/>
      <c r="I216" s="77"/>
    </row>
    <row r="217" spans="1:9" s="55" customFormat="1" ht="15" customHeight="1">
      <c r="A217" s="70" t="s">
        <v>192</v>
      </c>
      <c r="B217" s="821" t="s">
        <v>892</v>
      </c>
      <c r="C217" s="72"/>
      <c r="D217" s="3"/>
      <c r="E217" s="73"/>
      <c r="F217" s="73"/>
      <c r="G217" s="74"/>
      <c r="I217" s="77"/>
    </row>
    <row r="218" spans="1:9" s="55" customFormat="1" ht="15" customHeight="1">
      <c r="A218" s="70"/>
      <c r="B218" s="820"/>
      <c r="C218" s="72"/>
      <c r="D218" s="3"/>
      <c r="E218" s="73"/>
      <c r="F218" s="73"/>
      <c r="G218" s="74"/>
      <c r="I218" s="77"/>
    </row>
    <row r="219" spans="1:9" s="55" customFormat="1" ht="15" customHeight="1">
      <c r="A219" s="70"/>
      <c r="B219" s="820"/>
      <c r="C219" s="72"/>
      <c r="D219" s="3"/>
      <c r="E219" s="73"/>
      <c r="F219" s="73"/>
      <c r="G219" s="74"/>
      <c r="I219" s="77"/>
    </row>
    <row r="220" spans="1:9" s="55" customFormat="1" ht="15" customHeight="1">
      <c r="A220" s="70"/>
      <c r="B220" s="820"/>
      <c r="C220" s="72"/>
      <c r="D220" s="3"/>
      <c r="E220" s="73"/>
      <c r="F220" s="73"/>
      <c r="G220" s="74"/>
      <c r="I220" s="77"/>
    </row>
    <row r="221" spans="1:9" s="55" customFormat="1" ht="15" customHeight="1">
      <c r="A221" s="70"/>
      <c r="B221" s="820"/>
      <c r="C221" s="72"/>
      <c r="D221" s="3"/>
      <c r="E221" s="73"/>
      <c r="F221" s="73"/>
      <c r="G221" s="74"/>
      <c r="I221" s="77"/>
    </row>
    <row r="222" spans="1:9" s="55" customFormat="1" ht="15" customHeight="1">
      <c r="A222" s="70"/>
      <c r="B222" s="89" t="s">
        <v>193</v>
      </c>
      <c r="C222" s="72"/>
      <c r="D222" s="3"/>
      <c r="E222" s="73"/>
      <c r="F222" s="73"/>
      <c r="G222" s="74"/>
      <c r="I222" s="77"/>
    </row>
    <row r="223" spans="1:9" s="55" customFormat="1" ht="15" customHeight="1">
      <c r="A223" s="70"/>
      <c r="B223" s="89" t="s">
        <v>879</v>
      </c>
      <c r="C223" s="72"/>
      <c r="D223" s="3"/>
      <c r="E223" s="73"/>
      <c r="F223" s="73"/>
      <c r="G223" s="74"/>
      <c r="I223" s="77"/>
    </row>
    <row r="224" spans="1:9" s="55" customFormat="1" ht="15" customHeight="1">
      <c r="A224" s="70"/>
      <c r="B224" s="99"/>
      <c r="C224" s="72"/>
      <c r="D224" s="3"/>
      <c r="E224" s="73"/>
      <c r="F224" s="73"/>
      <c r="G224" s="74"/>
      <c r="I224" s="77"/>
    </row>
    <row r="225" spans="1:9" s="55" customFormat="1" ht="15" customHeight="1">
      <c r="A225" s="70"/>
      <c r="B225" s="71">
        <v>114.9</v>
      </c>
      <c r="C225" s="72" t="s">
        <v>194</v>
      </c>
      <c r="D225" s="7">
        <v>114.9</v>
      </c>
      <c r="E225" s="27"/>
      <c r="F225" s="73">
        <f>E225*1.2</f>
        <v>0</v>
      </c>
      <c r="G225" s="92">
        <f>D225*E225</f>
        <v>0</v>
      </c>
      <c r="H225" s="73">
        <f>G225*1.2</f>
        <v>0</v>
      </c>
      <c r="I225" s="77"/>
    </row>
    <row r="226" spans="1:9" s="55" customFormat="1" ht="15" customHeight="1">
      <c r="A226" s="70"/>
      <c r="B226" s="99"/>
      <c r="C226" s="72"/>
      <c r="D226" s="3"/>
      <c r="E226" s="73"/>
      <c r="F226" s="73"/>
      <c r="G226" s="74"/>
      <c r="I226" s="77"/>
    </row>
    <row r="227" spans="1:9" s="55" customFormat="1" ht="15" customHeight="1">
      <c r="A227" s="70"/>
      <c r="B227" s="71"/>
      <c r="C227" s="72"/>
      <c r="D227" s="3"/>
      <c r="E227" s="73"/>
      <c r="F227" s="73"/>
      <c r="G227" s="74"/>
      <c r="I227" s="77"/>
    </row>
    <row r="228" spans="1:9" s="55" customFormat="1" ht="15" customHeight="1">
      <c r="A228" s="70"/>
      <c r="B228" s="71"/>
      <c r="C228" s="72"/>
      <c r="D228" s="3"/>
      <c r="E228" s="73"/>
      <c r="F228" s="73"/>
      <c r="G228" s="74"/>
      <c r="I228" s="77"/>
    </row>
    <row r="229" spans="1:9" s="55" customFormat="1" ht="15" customHeight="1">
      <c r="A229" s="105"/>
      <c r="B229" s="824" t="s">
        <v>883</v>
      </c>
      <c r="C229" s="825"/>
      <c r="D229" s="825"/>
      <c r="E229" s="826"/>
      <c r="F229" s="106"/>
      <c r="G229" s="106">
        <f>SUM(G205:G228)</f>
        <v>0</v>
      </c>
      <c r="H229" s="106">
        <f>SUM(H205:H228)</f>
        <v>0</v>
      </c>
      <c r="I229" s="77"/>
    </row>
    <row r="230" spans="1:9" s="55" customFormat="1" ht="15" customHeight="1">
      <c r="A230" s="107"/>
      <c r="B230" s="108"/>
      <c r="C230" s="109"/>
      <c r="D230" s="110"/>
      <c r="E230" s="109"/>
      <c r="F230" s="109"/>
      <c r="G230" s="111"/>
      <c r="I230" s="77"/>
    </row>
    <row r="231" spans="1:9" s="55" customFormat="1" ht="15" customHeight="1">
      <c r="A231" s="78" t="s">
        <v>884</v>
      </c>
      <c r="B231" s="79" t="s">
        <v>885</v>
      </c>
      <c r="C231" s="80"/>
      <c r="D231" s="81"/>
      <c r="E231" s="81"/>
      <c r="F231" s="81"/>
      <c r="G231" s="81"/>
      <c r="H231" s="115"/>
      <c r="I231" s="77"/>
    </row>
    <row r="232" spans="1:9" s="55" customFormat="1" ht="15" customHeight="1">
      <c r="A232" s="70"/>
      <c r="B232" s="116"/>
      <c r="C232" s="72"/>
      <c r="D232" s="3"/>
      <c r="E232" s="73"/>
      <c r="F232" s="73"/>
      <c r="G232" s="74"/>
      <c r="I232" s="77"/>
    </row>
    <row r="233" spans="1:9" s="55" customFormat="1" ht="15" customHeight="1">
      <c r="A233" s="70" t="s">
        <v>190</v>
      </c>
      <c r="B233" s="827" t="s">
        <v>1023</v>
      </c>
      <c r="C233" s="72"/>
      <c r="D233" s="3"/>
      <c r="E233" s="73"/>
      <c r="F233" s="73"/>
      <c r="G233" s="74"/>
      <c r="I233" s="77"/>
    </row>
    <row r="234" spans="1:9" s="55" customFormat="1" ht="15" customHeight="1">
      <c r="A234" s="70"/>
      <c r="B234" s="828"/>
      <c r="C234" s="72"/>
      <c r="D234" s="3"/>
      <c r="E234" s="73"/>
      <c r="F234" s="73"/>
      <c r="G234" s="74"/>
      <c r="I234" s="77"/>
    </row>
    <row r="235" spans="1:9" s="55" customFormat="1" ht="15" customHeight="1">
      <c r="A235" s="70"/>
      <c r="B235" s="828"/>
      <c r="C235" s="72"/>
      <c r="D235" s="3"/>
      <c r="E235" s="73"/>
      <c r="F235" s="73"/>
      <c r="G235" s="74"/>
      <c r="I235" s="77"/>
    </row>
    <row r="236" spans="1:9" s="55" customFormat="1" ht="15" customHeight="1">
      <c r="A236" s="70"/>
      <c r="B236" s="828"/>
      <c r="C236" s="72"/>
      <c r="D236" s="3"/>
      <c r="E236" s="73"/>
      <c r="F236" s="73"/>
      <c r="G236" s="74"/>
      <c r="I236" s="77"/>
    </row>
    <row r="237" spans="1:9" s="55" customFormat="1" ht="15" customHeight="1">
      <c r="A237" s="70"/>
      <c r="B237" s="828"/>
      <c r="C237" s="72"/>
      <c r="D237" s="3"/>
      <c r="E237" s="73"/>
      <c r="F237" s="73"/>
      <c r="G237" s="74"/>
      <c r="I237" s="77"/>
    </row>
    <row r="238" spans="1:9" s="55" customFormat="1" ht="26.25" customHeight="1">
      <c r="A238" s="70"/>
      <c r="B238" s="828"/>
      <c r="C238" s="72"/>
      <c r="D238" s="3"/>
      <c r="E238" s="73"/>
      <c r="F238" s="73"/>
      <c r="G238" s="74"/>
      <c r="I238" s="77"/>
    </row>
    <row r="239" spans="1:9" s="55" customFormat="1" ht="15" customHeight="1">
      <c r="A239" s="70"/>
      <c r="B239" s="89" t="s">
        <v>193</v>
      </c>
      <c r="C239" s="72"/>
      <c r="D239" s="3"/>
      <c r="E239" s="73"/>
      <c r="F239" s="73"/>
      <c r="G239" s="74"/>
      <c r="I239" s="77"/>
    </row>
    <row r="240" spans="1:9" s="55" customFormat="1" ht="15" customHeight="1">
      <c r="A240" s="70"/>
      <c r="B240" s="89" t="s">
        <v>879</v>
      </c>
      <c r="C240" s="72"/>
      <c r="D240" s="3"/>
      <c r="E240" s="73"/>
      <c r="F240" s="73"/>
      <c r="G240" s="74"/>
      <c r="I240" s="77"/>
    </row>
    <row r="241" spans="1:9" s="55" customFormat="1" ht="15" customHeight="1">
      <c r="A241" s="70"/>
      <c r="B241" s="99"/>
      <c r="C241" s="72"/>
      <c r="D241" s="3"/>
      <c r="E241" s="73"/>
      <c r="F241" s="73"/>
      <c r="G241" s="74"/>
      <c r="I241" s="77"/>
    </row>
    <row r="242" spans="1:9" s="55" customFormat="1" ht="15" customHeight="1">
      <c r="A242" s="70"/>
      <c r="B242" s="71" t="s">
        <v>1022</v>
      </c>
      <c r="C242" s="72" t="s">
        <v>194</v>
      </c>
      <c r="D242" s="7">
        <f>44.21*1.3+57.43</f>
        <v>114.903</v>
      </c>
      <c r="E242" s="27"/>
      <c r="F242" s="73">
        <f>E242*1.2</f>
        <v>0</v>
      </c>
      <c r="G242" s="92">
        <f>D242*E242</f>
        <v>0</v>
      </c>
      <c r="H242" s="73">
        <f>G242*1.2</f>
        <v>0</v>
      </c>
      <c r="I242" s="77"/>
    </row>
    <row r="243" spans="1:9" s="55" customFormat="1" ht="15" customHeight="1">
      <c r="A243" s="70"/>
      <c r="B243" s="90"/>
      <c r="C243" s="72"/>
      <c r="D243" s="3"/>
      <c r="E243" s="73"/>
      <c r="F243" s="73"/>
      <c r="G243" s="74"/>
      <c r="I243" s="77"/>
    </row>
    <row r="244" spans="1:9" s="55" customFormat="1" ht="15" customHeight="1">
      <c r="A244" s="70"/>
      <c r="B244" s="90"/>
      <c r="C244" s="72"/>
      <c r="D244" s="3"/>
      <c r="E244" s="73"/>
      <c r="F244" s="73"/>
      <c r="G244" s="74"/>
      <c r="I244" s="77"/>
    </row>
    <row r="245" spans="1:9" s="55" customFormat="1" ht="15" customHeight="1">
      <c r="A245" s="70"/>
      <c r="B245" s="90"/>
      <c r="C245" s="72"/>
      <c r="D245" s="3"/>
      <c r="E245" s="73"/>
      <c r="F245" s="73"/>
      <c r="G245" s="74"/>
      <c r="I245" s="77"/>
    </row>
    <row r="246" spans="1:9" s="55" customFormat="1" ht="15" customHeight="1">
      <c r="A246" s="105"/>
      <c r="B246" s="824" t="s">
        <v>647</v>
      </c>
      <c r="C246" s="825"/>
      <c r="D246" s="825"/>
      <c r="E246" s="826"/>
      <c r="F246" s="106"/>
      <c r="G246" s="106">
        <f>SUM(G232:G243)</f>
        <v>0</v>
      </c>
      <c r="H246" s="106">
        <f>SUM(H232:H243)</f>
        <v>0</v>
      </c>
      <c r="I246" s="77"/>
    </row>
    <row r="247" spans="1:9" s="55" customFormat="1" ht="15" customHeight="1">
      <c r="A247" s="107"/>
      <c r="B247" s="108"/>
      <c r="C247" s="109"/>
      <c r="D247" s="110"/>
      <c r="E247" s="109"/>
      <c r="F247" s="109"/>
      <c r="G247" s="111"/>
      <c r="I247" s="77"/>
    </row>
    <row r="248" spans="1:9" s="55" customFormat="1" ht="15" customHeight="1">
      <c r="A248" s="78" t="s">
        <v>648</v>
      </c>
      <c r="B248" s="79" t="s">
        <v>651</v>
      </c>
      <c r="C248" s="113"/>
      <c r="D248" s="114"/>
      <c r="E248" s="114"/>
      <c r="F248" s="114"/>
      <c r="G248" s="114"/>
      <c r="H248" s="115"/>
      <c r="I248" s="77"/>
    </row>
    <row r="249" spans="1:9" s="55" customFormat="1" ht="15" customHeight="1">
      <c r="A249" s="70"/>
      <c r="B249" s="117"/>
      <c r="C249" s="72"/>
      <c r="D249" s="3"/>
      <c r="E249" s="73"/>
      <c r="F249" s="73"/>
      <c r="G249" s="74"/>
      <c r="I249" s="77"/>
    </row>
    <row r="250" spans="1:9" s="55" customFormat="1" ht="15" customHeight="1">
      <c r="A250" s="70"/>
      <c r="B250" s="71"/>
      <c r="C250" s="72"/>
      <c r="D250" s="3"/>
      <c r="E250" s="73"/>
      <c r="F250" s="73"/>
      <c r="G250" s="74"/>
      <c r="I250" s="77"/>
    </row>
    <row r="251" spans="1:9" s="55" customFormat="1" ht="15" customHeight="1">
      <c r="A251" s="70" t="s">
        <v>192</v>
      </c>
      <c r="B251" s="827" t="s">
        <v>254</v>
      </c>
      <c r="C251" s="72"/>
      <c r="D251" s="3"/>
      <c r="E251" s="73"/>
      <c r="F251" s="73"/>
      <c r="G251" s="74"/>
      <c r="I251" s="77"/>
    </row>
    <row r="252" spans="1:9" s="55" customFormat="1" ht="15" customHeight="1">
      <c r="A252" s="70"/>
      <c r="B252" s="828"/>
      <c r="C252" s="72"/>
      <c r="D252" s="3"/>
      <c r="E252" s="73"/>
      <c r="F252" s="73"/>
      <c r="G252" s="74"/>
      <c r="I252" s="77"/>
    </row>
    <row r="253" spans="1:9" s="55" customFormat="1" ht="15" customHeight="1">
      <c r="A253" s="70"/>
      <c r="B253" s="828"/>
      <c r="C253" s="72"/>
      <c r="D253" s="3"/>
      <c r="E253" s="73"/>
      <c r="F253" s="73"/>
      <c r="G253" s="74"/>
      <c r="I253" s="77"/>
    </row>
    <row r="254" spans="1:9" s="55" customFormat="1" ht="15" customHeight="1">
      <c r="A254" s="70"/>
      <c r="B254" s="828"/>
      <c r="C254" s="72"/>
      <c r="D254" s="3"/>
      <c r="E254" s="73"/>
      <c r="F254" s="73"/>
      <c r="G254" s="74"/>
      <c r="I254" s="77"/>
    </row>
    <row r="255" spans="1:9" s="55" customFormat="1" ht="15" customHeight="1">
      <c r="A255" s="70"/>
      <c r="B255" s="828"/>
      <c r="C255" s="72"/>
      <c r="D255" s="3"/>
      <c r="E255" s="73"/>
      <c r="F255" s="73"/>
      <c r="G255" s="74"/>
      <c r="I255" s="77"/>
    </row>
    <row r="256" spans="1:9" s="55" customFormat="1" ht="15" customHeight="1">
      <c r="A256" s="70"/>
      <c r="B256" s="828"/>
      <c r="C256" s="72"/>
      <c r="D256" s="3"/>
      <c r="E256" s="73"/>
      <c r="F256" s="73"/>
      <c r="G256" s="74"/>
      <c r="I256" s="77"/>
    </row>
    <row r="257" spans="1:9" s="55" customFormat="1" ht="15" customHeight="1">
      <c r="A257" s="70"/>
      <c r="B257" s="828"/>
      <c r="C257" s="72"/>
      <c r="D257" s="3"/>
      <c r="E257" s="73"/>
      <c r="F257" s="73"/>
      <c r="G257" s="74"/>
      <c r="I257" s="77"/>
    </row>
    <row r="258" spans="1:9" s="55" customFormat="1" ht="15" customHeight="1">
      <c r="A258" s="70"/>
      <c r="B258" s="828"/>
      <c r="C258" s="72"/>
      <c r="D258" s="3"/>
      <c r="E258" s="73"/>
      <c r="F258" s="73"/>
      <c r="G258" s="74"/>
      <c r="I258" s="77"/>
    </row>
    <row r="259" spans="1:9" s="55" customFormat="1" ht="15" customHeight="1">
      <c r="A259" s="70"/>
      <c r="B259" s="828"/>
      <c r="C259" s="72"/>
      <c r="D259" s="3"/>
      <c r="E259" s="73"/>
      <c r="F259" s="73"/>
      <c r="G259" s="74"/>
      <c r="I259" s="77"/>
    </row>
    <row r="260" spans="1:9" s="55" customFormat="1" ht="15" customHeight="1">
      <c r="A260" s="70"/>
      <c r="B260" s="828"/>
      <c r="C260" s="72"/>
      <c r="D260" s="3"/>
      <c r="E260" s="73"/>
      <c r="F260" s="73"/>
      <c r="G260" s="74"/>
      <c r="I260" s="77"/>
    </row>
    <row r="261" spans="1:9" s="55" customFormat="1" ht="15" customHeight="1">
      <c r="A261" s="70"/>
      <c r="B261" s="828"/>
      <c r="C261" s="72"/>
      <c r="D261" s="3"/>
      <c r="E261" s="73"/>
      <c r="F261" s="73"/>
      <c r="G261" s="74"/>
      <c r="I261" s="77"/>
    </row>
    <row r="262" spans="1:9" s="55" customFormat="1" ht="15" customHeight="1">
      <c r="A262" s="70"/>
      <c r="B262" s="828"/>
      <c r="C262" s="72"/>
      <c r="D262" s="3"/>
      <c r="E262" s="73"/>
      <c r="F262" s="73"/>
      <c r="G262" s="74"/>
      <c r="I262" s="77"/>
    </row>
    <row r="263" spans="1:9" s="55" customFormat="1" ht="15" customHeight="1">
      <c r="A263" s="70"/>
      <c r="B263" s="828"/>
      <c r="C263" s="72"/>
      <c r="D263" s="3"/>
      <c r="E263" s="73"/>
      <c r="F263" s="73"/>
      <c r="G263" s="74"/>
      <c r="I263" s="77"/>
    </row>
    <row r="264" spans="1:9" s="55" customFormat="1" ht="15" customHeight="1">
      <c r="A264" s="70"/>
      <c r="B264" s="828"/>
      <c r="C264" s="72"/>
      <c r="D264" s="3"/>
      <c r="E264" s="73"/>
      <c r="F264" s="73"/>
      <c r="G264" s="74"/>
      <c r="I264" s="77"/>
    </row>
    <row r="265" spans="1:9" s="55" customFormat="1" ht="15" customHeight="1">
      <c r="A265" s="70"/>
      <c r="B265" s="828"/>
      <c r="C265" s="72"/>
      <c r="D265" s="3"/>
      <c r="E265" s="73"/>
      <c r="F265" s="73"/>
      <c r="G265" s="74"/>
      <c r="I265" s="77"/>
    </row>
    <row r="266" spans="1:9" s="55" customFormat="1" ht="33" customHeight="1">
      <c r="A266" s="70"/>
      <c r="B266" s="828"/>
      <c r="C266" s="72"/>
      <c r="D266" s="3"/>
      <c r="E266" s="73"/>
      <c r="F266" s="73"/>
      <c r="G266" s="74"/>
      <c r="I266" s="77"/>
    </row>
    <row r="267" spans="1:9" s="55" customFormat="1" ht="15" customHeight="1">
      <c r="A267" s="70"/>
      <c r="B267" s="118" t="s">
        <v>981</v>
      </c>
      <c r="C267" s="72"/>
      <c r="D267" s="3"/>
      <c r="E267" s="73"/>
      <c r="F267" s="73"/>
      <c r="G267" s="74"/>
      <c r="I267" s="77"/>
    </row>
    <row r="268" spans="1:9" s="55" customFormat="1" ht="15" customHeight="1">
      <c r="A268" s="70"/>
      <c r="B268" s="118" t="s">
        <v>653</v>
      </c>
      <c r="C268" s="72"/>
      <c r="D268" s="3"/>
      <c r="E268" s="73"/>
      <c r="F268" s="73"/>
      <c r="G268" s="74"/>
      <c r="I268" s="77"/>
    </row>
    <row r="269" spans="1:9" s="55" customFormat="1" ht="15" customHeight="1">
      <c r="A269" s="70"/>
      <c r="B269" s="117"/>
      <c r="C269" s="72"/>
      <c r="D269" s="3"/>
      <c r="E269" s="73"/>
      <c r="F269" s="73"/>
      <c r="G269" s="74"/>
      <c r="I269" s="77"/>
    </row>
    <row r="270" spans="1:9" s="55" customFormat="1" ht="15" customHeight="1">
      <c r="A270" s="70"/>
      <c r="B270" s="117" t="s">
        <v>1035</v>
      </c>
      <c r="C270" s="72" t="s">
        <v>194</v>
      </c>
      <c r="D270" s="7">
        <v>54</v>
      </c>
      <c r="E270" s="27"/>
      <c r="F270" s="73">
        <f>E270*1.2</f>
        <v>0</v>
      </c>
      <c r="G270" s="92">
        <f>D270*E270</f>
        <v>0</v>
      </c>
      <c r="H270" s="73">
        <f>G270*1.2</f>
        <v>0</v>
      </c>
      <c r="I270" s="77"/>
    </row>
    <row r="271" spans="1:9" s="55" customFormat="1" ht="15" customHeight="1">
      <c r="A271" s="70"/>
      <c r="B271" s="117"/>
      <c r="C271" s="72"/>
      <c r="D271" s="3"/>
      <c r="E271" s="73"/>
      <c r="F271" s="73"/>
      <c r="G271" s="74"/>
      <c r="I271" s="77"/>
    </row>
    <row r="272" spans="1:9" s="55" customFormat="1" ht="15" customHeight="1">
      <c r="A272" s="70"/>
      <c r="B272" s="117"/>
      <c r="C272" s="72"/>
      <c r="D272" s="3"/>
      <c r="E272" s="73"/>
      <c r="F272" s="73"/>
      <c r="G272" s="74"/>
      <c r="I272" s="77"/>
    </row>
    <row r="273" spans="1:9" s="55" customFormat="1" ht="15" customHeight="1">
      <c r="A273" s="70" t="s">
        <v>195</v>
      </c>
      <c r="B273" s="827" t="s">
        <v>159</v>
      </c>
      <c r="C273" s="72"/>
      <c r="D273" s="3"/>
      <c r="E273" s="73"/>
      <c r="F273" s="73"/>
      <c r="G273" s="74"/>
      <c r="I273" s="77"/>
    </row>
    <row r="274" spans="1:9" s="55" customFormat="1" ht="15" customHeight="1">
      <c r="A274" s="70"/>
      <c r="B274" s="828"/>
      <c r="C274" s="72"/>
      <c r="D274" s="3"/>
      <c r="E274" s="73"/>
      <c r="F274" s="73"/>
      <c r="G274" s="74"/>
      <c r="I274" s="77"/>
    </row>
    <row r="275" spans="1:9" s="55" customFormat="1" ht="15" customHeight="1">
      <c r="A275" s="70"/>
      <c r="B275" s="828"/>
      <c r="C275" s="72"/>
      <c r="D275" s="3"/>
      <c r="E275" s="73"/>
      <c r="F275" s="73"/>
      <c r="G275" s="74"/>
      <c r="I275" s="77"/>
    </row>
    <row r="276" spans="1:9" s="55" customFormat="1" ht="15" customHeight="1">
      <c r="A276" s="70"/>
      <c r="B276" s="828"/>
      <c r="C276" s="72"/>
      <c r="D276" s="3"/>
      <c r="E276" s="73"/>
      <c r="F276" s="73"/>
      <c r="G276" s="74"/>
      <c r="I276" s="77"/>
    </row>
    <row r="277" spans="1:9" s="55" customFormat="1" ht="15" customHeight="1">
      <c r="A277" s="70"/>
      <c r="B277" s="828"/>
      <c r="C277" s="72"/>
      <c r="D277" s="3"/>
      <c r="E277" s="73"/>
      <c r="F277" s="73"/>
      <c r="G277" s="74"/>
      <c r="I277" s="77"/>
    </row>
    <row r="278" spans="1:9" s="55" customFormat="1" ht="15" customHeight="1">
      <c r="A278" s="70"/>
      <c r="B278" s="828"/>
      <c r="C278" s="72"/>
      <c r="D278" s="3"/>
      <c r="E278" s="73"/>
      <c r="F278" s="73"/>
      <c r="G278" s="74"/>
      <c r="I278" s="77"/>
    </row>
    <row r="279" spans="1:9" s="55" customFormat="1" ht="15" customHeight="1">
      <c r="A279" s="70"/>
      <c r="B279" s="828"/>
      <c r="C279" s="72"/>
      <c r="D279" s="3"/>
      <c r="E279" s="73"/>
      <c r="F279" s="73"/>
      <c r="G279" s="74"/>
      <c r="I279" s="77"/>
    </row>
    <row r="280" spans="1:9" s="55" customFormat="1" ht="15" customHeight="1">
      <c r="A280" s="70"/>
      <c r="B280" s="828"/>
      <c r="C280" s="72"/>
      <c r="D280" s="3"/>
      <c r="E280" s="73"/>
      <c r="F280" s="73"/>
      <c r="G280" s="74"/>
      <c r="I280" s="77"/>
    </row>
    <row r="281" spans="1:9" s="55" customFormat="1" ht="15" customHeight="1">
      <c r="A281" s="70"/>
      <c r="B281" s="828"/>
      <c r="C281" s="72"/>
      <c r="D281" s="3"/>
      <c r="E281" s="73"/>
      <c r="F281" s="73"/>
      <c r="G281" s="74"/>
      <c r="I281" s="77"/>
    </row>
    <row r="282" spans="1:9" s="55" customFormat="1" ht="15" customHeight="1">
      <c r="A282" s="70"/>
      <c r="B282" s="828"/>
      <c r="C282" s="72"/>
      <c r="D282" s="3"/>
      <c r="E282" s="73"/>
      <c r="F282" s="73"/>
      <c r="G282" s="74"/>
      <c r="I282" s="77"/>
    </row>
    <row r="283" spans="1:9" s="55" customFormat="1" ht="15" customHeight="1">
      <c r="A283" s="70"/>
      <c r="B283" s="828"/>
      <c r="C283" s="72"/>
      <c r="D283" s="3"/>
      <c r="E283" s="73"/>
      <c r="F283" s="73"/>
      <c r="G283" s="74"/>
      <c r="I283" s="77"/>
    </row>
    <row r="284" spans="1:9" s="55" customFormat="1" ht="15" customHeight="1">
      <c r="A284" s="70"/>
      <c r="B284" s="828"/>
      <c r="C284" s="72"/>
      <c r="D284" s="3"/>
      <c r="E284" s="73"/>
      <c r="F284" s="73"/>
      <c r="G284" s="74"/>
      <c r="I284" s="77"/>
    </row>
    <row r="285" spans="1:9" s="55" customFormat="1" ht="15" customHeight="1">
      <c r="A285" s="70"/>
      <c r="B285" s="828"/>
      <c r="C285" s="72"/>
      <c r="D285" s="3"/>
      <c r="E285" s="73"/>
      <c r="F285" s="73"/>
      <c r="G285" s="74"/>
      <c r="I285" s="77"/>
    </row>
    <row r="286" spans="1:9" s="55" customFormat="1" ht="15" customHeight="1">
      <c r="A286" s="70"/>
      <c r="B286" s="828"/>
      <c r="C286" s="72"/>
      <c r="D286" s="3"/>
      <c r="E286" s="73"/>
      <c r="F286" s="73"/>
      <c r="G286" s="74"/>
      <c r="I286" s="77"/>
    </row>
    <row r="287" spans="1:9" s="55" customFormat="1" ht="15" customHeight="1">
      <c r="A287" s="70"/>
      <c r="B287" s="118" t="s">
        <v>981</v>
      </c>
      <c r="C287" s="72"/>
      <c r="D287" s="3"/>
      <c r="E287" s="73"/>
      <c r="F287" s="73"/>
      <c r="G287" s="74"/>
      <c r="I287" s="77"/>
    </row>
    <row r="288" spans="1:9" s="55" customFormat="1" ht="15" customHeight="1">
      <c r="A288" s="70"/>
      <c r="B288" s="118" t="s">
        <v>653</v>
      </c>
      <c r="C288" s="72"/>
      <c r="D288" s="3"/>
      <c r="E288" s="73"/>
      <c r="F288" s="73"/>
      <c r="G288" s="74"/>
      <c r="I288" s="77"/>
    </row>
    <row r="289" spans="1:9" s="55" customFormat="1" ht="15" customHeight="1">
      <c r="A289" s="70"/>
      <c r="B289" s="117"/>
      <c r="C289" s="72"/>
      <c r="D289" s="3"/>
      <c r="E289" s="73"/>
      <c r="F289" s="73"/>
      <c r="G289" s="74"/>
      <c r="I289" s="77"/>
    </row>
    <row r="290" spans="1:9" s="55" customFormat="1" ht="15" customHeight="1">
      <c r="A290" s="70"/>
      <c r="B290" s="90" t="s">
        <v>454</v>
      </c>
      <c r="C290" s="72"/>
      <c r="D290" s="3"/>
      <c r="E290" s="73"/>
      <c r="F290" s="73"/>
      <c r="G290" s="74"/>
      <c r="I290" s="77"/>
    </row>
    <row r="291" spans="1:9" s="55" customFormat="1" ht="15" customHeight="1">
      <c r="A291" s="70"/>
      <c r="B291" s="90" t="s">
        <v>640</v>
      </c>
      <c r="C291" s="72" t="s">
        <v>194</v>
      </c>
      <c r="D291" s="7">
        <f>7.95*3.67-0.9*2.75*3</f>
        <v>21.7515</v>
      </c>
      <c r="E291" s="27"/>
      <c r="F291" s="73">
        <f>E291*1.2</f>
        <v>0</v>
      </c>
      <c r="G291" s="92">
        <f>D291*E291</f>
        <v>0</v>
      </c>
      <c r="H291" s="73">
        <f>G291*1.2</f>
        <v>0</v>
      </c>
      <c r="I291" s="77"/>
    </row>
    <row r="292" spans="1:9" s="55" customFormat="1" ht="15" customHeight="1">
      <c r="A292" s="70"/>
      <c r="B292" s="117"/>
      <c r="C292" s="72"/>
      <c r="D292" s="3"/>
      <c r="E292" s="73"/>
      <c r="F292" s="73"/>
      <c r="G292" s="74"/>
      <c r="I292" s="77"/>
    </row>
    <row r="293" spans="1:9" s="55" customFormat="1" ht="15" customHeight="1">
      <c r="A293" s="70"/>
      <c r="B293" s="117"/>
      <c r="C293" s="72"/>
      <c r="D293" s="3"/>
      <c r="E293" s="73"/>
      <c r="F293" s="73"/>
      <c r="G293" s="74"/>
      <c r="I293" s="77"/>
    </row>
    <row r="294" spans="1:9" s="55" customFormat="1" ht="15" customHeight="1">
      <c r="A294" s="70" t="s">
        <v>1024</v>
      </c>
      <c r="B294" s="117" t="s">
        <v>425</v>
      </c>
      <c r="C294" s="72"/>
      <c r="D294" s="3"/>
      <c r="E294" s="73"/>
      <c r="F294" s="73"/>
      <c r="G294" s="74"/>
      <c r="I294" s="77"/>
    </row>
    <row r="295" spans="1:9" s="55" customFormat="1" ht="15" customHeight="1">
      <c r="A295" s="70"/>
      <c r="B295" s="117" t="s">
        <v>1025</v>
      </c>
      <c r="C295" s="72"/>
      <c r="D295" s="3"/>
      <c r="E295" s="73"/>
      <c r="F295" s="73"/>
      <c r="G295" s="74"/>
      <c r="I295" s="77"/>
    </row>
    <row r="296" spans="1:9" s="55" customFormat="1" ht="15" customHeight="1">
      <c r="A296" s="70"/>
      <c r="B296" s="117" t="s">
        <v>1026</v>
      </c>
      <c r="C296" s="72"/>
      <c r="D296" s="3"/>
      <c r="E296" s="73"/>
      <c r="F296" s="73"/>
      <c r="G296" s="74"/>
      <c r="I296" s="77"/>
    </row>
    <row r="297" spans="1:9" s="55" customFormat="1" ht="15" customHeight="1">
      <c r="A297" s="70"/>
      <c r="B297" s="117" t="s">
        <v>426</v>
      </c>
      <c r="C297" s="72"/>
      <c r="D297" s="3"/>
      <c r="E297" s="73"/>
      <c r="F297" s="73"/>
      <c r="G297" s="74"/>
      <c r="I297" s="77"/>
    </row>
    <row r="298" spans="1:9" s="55" customFormat="1" ht="25.5" customHeight="1">
      <c r="A298" s="70"/>
      <c r="B298" s="117" t="s">
        <v>1027</v>
      </c>
      <c r="C298" s="72"/>
      <c r="D298" s="3"/>
      <c r="E298" s="73"/>
      <c r="F298" s="73"/>
      <c r="G298" s="74"/>
      <c r="I298" s="77"/>
    </row>
    <row r="299" spans="1:9" s="55" customFormat="1" ht="15" customHeight="1">
      <c r="A299" s="70"/>
      <c r="B299" s="117" t="s">
        <v>1028</v>
      </c>
      <c r="C299" s="72"/>
      <c r="D299" s="3"/>
      <c r="E299" s="73"/>
      <c r="F299" s="73"/>
      <c r="G299" s="74"/>
      <c r="I299" s="77"/>
    </row>
    <row r="300" spans="1:9" s="55" customFormat="1" ht="15" customHeight="1">
      <c r="A300" s="70"/>
      <c r="B300" s="117" t="s">
        <v>1029</v>
      </c>
      <c r="C300" s="72"/>
      <c r="D300" s="3"/>
      <c r="E300" s="73"/>
      <c r="F300" s="73"/>
      <c r="G300" s="74"/>
      <c r="I300" s="77"/>
    </row>
    <row r="301" spans="1:9" s="55" customFormat="1" ht="15" customHeight="1">
      <c r="A301" s="70"/>
      <c r="B301" s="117" t="s">
        <v>1030</v>
      </c>
      <c r="C301" s="72"/>
      <c r="D301" s="3"/>
      <c r="E301" s="73"/>
      <c r="F301" s="73"/>
      <c r="G301" s="74"/>
      <c r="I301" s="77"/>
    </row>
    <row r="302" spans="1:9" s="55" customFormat="1" ht="15" customHeight="1">
      <c r="A302" s="70"/>
      <c r="B302" s="117" t="s">
        <v>422</v>
      </c>
      <c r="C302" s="72"/>
      <c r="D302" s="3"/>
      <c r="E302" s="73"/>
      <c r="F302" s="73"/>
      <c r="G302" s="74"/>
      <c r="I302" s="77"/>
    </row>
    <row r="303" spans="1:9" s="55" customFormat="1" ht="15" customHeight="1">
      <c r="A303" s="70"/>
      <c r="B303" s="117" t="s">
        <v>423</v>
      </c>
      <c r="C303" s="72"/>
      <c r="D303" s="3"/>
      <c r="E303" s="73"/>
      <c r="F303" s="73"/>
      <c r="G303" s="74"/>
      <c r="I303" s="77"/>
    </row>
    <row r="304" spans="1:9" s="55" customFormat="1" ht="15" customHeight="1">
      <c r="A304" s="70"/>
      <c r="B304" s="117" t="s">
        <v>424</v>
      </c>
      <c r="C304" s="72"/>
      <c r="D304" s="3"/>
      <c r="E304" s="73"/>
      <c r="F304" s="73"/>
      <c r="G304" s="74"/>
      <c r="I304" s="77"/>
    </row>
    <row r="305" spans="1:9" s="55" customFormat="1" ht="15" customHeight="1">
      <c r="A305" s="70"/>
      <c r="B305" s="117" t="s">
        <v>427</v>
      </c>
      <c r="C305" s="72" t="s">
        <v>194</v>
      </c>
      <c r="D305" s="7">
        <v>10.14</v>
      </c>
      <c r="E305" s="27"/>
      <c r="F305" s="73">
        <f>E305*1.2</f>
        <v>0</v>
      </c>
      <c r="G305" s="92">
        <f>D305*E305</f>
        <v>0</v>
      </c>
      <c r="H305" s="73">
        <f>G305*1.2</f>
        <v>0</v>
      </c>
      <c r="I305" s="77"/>
    </row>
    <row r="306" spans="1:9" s="55" customFormat="1" ht="15" customHeight="1">
      <c r="A306" s="70"/>
      <c r="B306" s="117"/>
      <c r="C306" s="72"/>
      <c r="D306" s="3"/>
      <c r="E306" s="73"/>
      <c r="F306" s="73"/>
      <c r="G306" s="74"/>
      <c r="I306" s="77"/>
    </row>
    <row r="307" spans="1:9" s="55" customFormat="1" ht="15" customHeight="1">
      <c r="A307" s="70"/>
      <c r="B307" s="117"/>
      <c r="C307" s="72"/>
      <c r="D307" s="3"/>
      <c r="E307" s="73"/>
      <c r="F307" s="73"/>
      <c r="G307" s="74"/>
      <c r="I307" s="77"/>
    </row>
    <row r="308" spans="1:9" s="55" customFormat="1" ht="15" customHeight="1">
      <c r="A308" s="70" t="s">
        <v>196</v>
      </c>
      <c r="B308" s="827" t="s">
        <v>988</v>
      </c>
      <c r="C308" s="72"/>
      <c r="D308" s="3"/>
      <c r="E308" s="73"/>
      <c r="F308" s="73"/>
      <c r="G308" s="74"/>
      <c r="I308" s="77"/>
    </row>
    <row r="309" spans="1:9" s="55" customFormat="1" ht="15" customHeight="1">
      <c r="A309" s="70"/>
      <c r="B309" s="828"/>
      <c r="C309" s="72"/>
      <c r="D309" s="3"/>
      <c r="E309" s="73"/>
      <c r="F309" s="73"/>
      <c r="G309" s="74"/>
      <c r="I309" s="77"/>
    </row>
    <row r="310" spans="1:9" s="55" customFormat="1" ht="15" customHeight="1">
      <c r="A310" s="70"/>
      <c r="B310" s="828"/>
      <c r="C310" s="72"/>
      <c r="D310" s="3"/>
      <c r="E310" s="73"/>
      <c r="F310" s="73"/>
      <c r="G310" s="74"/>
      <c r="I310" s="77"/>
    </row>
    <row r="311" spans="1:9" s="55" customFormat="1" ht="15" customHeight="1">
      <c r="A311" s="70"/>
      <c r="B311" s="828"/>
      <c r="C311" s="72"/>
      <c r="D311" s="3"/>
      <c r="E311" s="73"/>
      <c r="F311" s="73"/>
      <c r="G311" s="74"/>
      <c r="I311" s="77"/>
    </row>
    <row r="312" spans="1:9" s="55" customFormat="1" ht="15" customHeight="1">
      <c r="A312" s="70"/>
      <c r="B312" s="828"/>
      <c r="C312" s="72"/>
      <c r="D312" s="3"/>
      <c r="E312" s="73"/>
      <c r="F312" s="73"/>
      <c r="G312" s="74"/>
      <c r="I312" s="77"/>
    </row>
    <row r="313" spans="1:9" s="55" customFormat="1" ht="15" customHeight="1">
      <c r="A313" s="70"/>
      <c r="B313" s="118" t="s">
        <v>981</v>
      </c>
      <c r="C313" s="72"/>
      <c r="D313" s="3"/>
      <c r="E313" s="73"/>
      <c r="F313" s="73"/>
      <c r="G313" s="74"/>
      <c r="I313" s="77"/>
    </row>
    <row r="314" spans="1:9" s="55" customFormat="1" ht="15" customHeight="1">
      <c r="A314" s="70"/>
      <c r="B314" s="118" t="s">
        <v>653</v>
      </c>
      <c r="C314" s="72"/>
      <c r="D314" s="3"/>
      <c r="E314" s="73"/>
      <c r="F314" s="73"/>
      <c r="G314" s="74"/>
      <c r="I314" s="77"/>
    </row>
    <row r="315" spans="1:9" s="55" customFormat="1" ht="15" customHeight="1">
      <c r="A315" s="70"/>
      <c r="B315" s="117"/>
      <c r="C315" s="72"/>
      <c r="D315" s="3"/>
      <c r="E315" s="73"/>
      <c r="F315" s="73"/>
      <c r="G315" s="74"/>
      <c r="I315" s="77"/>
    </row>
    <row r="316" spans="1:9" s="55" customFormat="1" ht="15" customHeight="1">
      <c r="A316" s="70"/>
      <c r="B316" s="117" t="s">
        <v>986</v>
      </c>
      <c r="C316" s="72"/>
      <c r="D316" s="3"/>
      <c r="E316" s="73"/>
      <c r="F316" s="73"/>
      <c r="G316" s="74"/>
      <c r="I316" s="77"/>
    </row>
    <row r="317" spans="1:9" s="55" customFormat="1" ht="15" customHeight="1">
      <c r="A317" s="70"/>
      <c r="B317" s="117" t="s">
        <v>987</v>
      </c>
      <c r="C317" s="72" t="s">
        <v>194</v>
      </c>
      <c r="D317" s="7">
        <v>91.34</v>
      </c>
      <c r="E317" s="27"/>
      <c r="F317" s="73">
        <f>E317*1.2</f>
        <v>0</v>
      </c>
      <c r="G317" s="92">
        <f>D317*E317</f>
        <v>0</v>
      </c>
      <c r="H317" s="73">
        <f>G317*1.2</f>
        <v>0</v>
      </c>
      <c r="I317" s="77"/>
    </row>
    <row r="318" spans="1:9" s="55" customFormat="1" ht="15" customHeight="1">
      <c r="A318" s="70"/>
      <c r="B318" s="117"/>
      <c r="C318" s="72"/>
      <c r="D318" s="3"/>
      <c r="E318" s="73"/>
      <c r="F318" s="73"/>
      <c r="G318" s="74"/>
      <c r="I318" s="77"/>
    </row>
    <row r="319" spans="1:9" s="55" customFormat="1" ht="15" customHeight="1">
      <c r="A319" s="70"/>
      <c r="B319" s="117"/>
      <c r="C319" s="72"/>
      <c r="D319" s="3"/>
      <c r="E319" s="73"/>
      <c r="F319" s="73"/>
      <c r="G319" s="74"/>
      <c r="I319" s="77"/>
    </row>
    <row r="320" spans="1:9" s="55" customFormat="1" ht="15" customHeight="1">
      <c r="A320" s="70" t="s">
        <v>197</v>
      </c>
      <c r="B320" s="827" t="s">
        <v>989</v>
      </c>
      <c r="C320" s="72"/>
      <c r="D320" s="3"/>
      <c r="E320" s="73"/>
      <c r="F320" s="73"/>
      <c r="G320" s="74"/>
      <c r="I320" s="77"/>
    </row>
    <row r="321" spans="1:9" s="55" customFormat="1" ht="15" customHeight="1">
      <c r="A321" s="70"/>
      <c r="B321" s="828"/>
      <c r="C321" s="72"/>
      <c r="D321" s="3"/>
      <c r="E321" s="73"/>
      <c r="F321" s="73"/>
      <c r="G321" s="74"/>
      <c r="I321" s="77"/>
    </row>
    <row r="322" spans="1:9" s="55" customFormat="1" ht="15" customHeight="1">
      <c r="A322" s="70"/>
      <c r="B322" s="828"/>
      <c r="C322" s="72"/>
      <c r="D322" s="3"/>
      <c r="E322" s="73"/>
      <c r="F322" s="73"/>
      <c r="G322" s="74"/>
      <c r="I322" s="77"/>
    </row>
    <row r="323" spans="1:9" s="55" customFormat="1" ht="15" customHeight="1">
      <c r="A323" s="70"/>
      <c r="B323" s="828"/>
      <c r="C323" s="72"/>
      <c r="D323" s="3"/>
      <c r="E323" s="73"/>
      <c r="F323" s="73"/>
      <c r="G323" s="74"/>
      <c r="I323" s="77"/>
    </row>
    <row r="324" spans="1:9" s="55" customFormat="1" ht="15" customHeight="1">
      <c r="A324" s="70"/>
      <c r="B324" s="828"/>
      <c r="C324" s="72"/>
      <c r="D324" s="3"/>
      <c r="E324" s="73"/>
      <c r="F324" s="73"/>
      <c r="G324" s="74"/>
      <c r="I324" s="77"/>
    </row>
    <row r="325" spans="1:9" s="55" customFormat="1" ht="15" customHeight="1">
      <c r="A325" s="70"/>
      <c r="B325" s="828"/>
      <c r="C325" s="72"/>
      <c r="D325" s="3"/>
      <c r="E325" s="73"/>
      <c r="F325" s="73"/>
      <c r="G325" s="74"/>
      <c r="I325" s="77"/>
    </row>
    <row r="326" spans="1:9" s="55" customFormat="1" ht="15" customHeight="1">
      <c r="A326" s="70"/>
      <c r="B326" s="828"/>
      <c r="C326" s="72"/>
      <c r="D326" s="3"/>
      <c r="E326" s="73"/>
      <c r="F326" s="73"/>
      <c r="G326" s="74"/>
      <c r="I326" s="77"/>
    </row>
    <row r="327" spans="1:9" s="55" customFormat="1" ht="15" customHeight="1">
      <c r="A327" s="70"/>
      <c r="B327" s="828"/>
      <c r="C327" s="72"/>
      <c r="D327" s="3"/>
      <c r="E327" s="73"/>
      <c r="F327" s="73"/>
      <c r="G327" s="74"/>
      <c r="I327" s="77"/>
    </row>
    <row r="328" spans="1:9" s="55" customFormat="1" ht="15" customHeight="1">
      <c r="A328" s="70"/>
      <c r="B328" s="828"/>
      <c r="C328" s="72"/>
      <c r="D328" s="3"/>
      <c r="E328" s="73"/>
      <c r="F328" s="73"/>
      <c r="G328" s="74"/>
      <c r="I328" s="77"/>
    </row>
    <row r="329" spans="1:9" s="55" customFormat="1" ht="15" customHeight="1">
      <c r="A329" s="70"/>
      <c r="B329" s="828"/>
      <c r="C329" s="72"/>
      <c r="D329" s="3"/>
      <c r="E329" s="73"/>
      <c r="F329" s="73"/>
      <c r="G329" s="74"/>
      <c r="I329" s="77"/>
    </row>
    <row r="330" spans="1:9" s="55" customFormat="1" ht="13.5">
      <c r="A330" s="70"/>
      <c r="B330" s="828"/>
      <c r="C330" s="72"/>
      <c r="D330" s="3"/>
      <c r="E330" s="73"/>
      <c r="F330" s="73"/>
      <c r="G330" s="74"/>
      <c r="I330" s="77"/>
    </row>
    <row r="331" spans="1:9" s="55" customFormat="1" ht="15" customHeight="1">
      <c r="A331" s="70"/>
      <c r="B331" s="117"/>
      <c r="C331" s="72"/>
      <c r="D331" s="3"/>
      <c r="E331" s="73"/>
      <c r="F331" s="73"/>
      <c r="G331" s="74"/>
      <c r="I331" s="77"/>
    </row>
    <row r="332" spans="1:9" s="55" customFormat="1" ht="15" customHeight="1">
      <c r="A332" s="70"/>
      <c r="B332" s="118" t="s">
        <v>981</v>
      </c>
      <c r="C332" s="72"/>
      <c r="D332" s="3"/>
      <c r="E332" s="73"/>
      <c r="F332" s="73"/>
      <c r="G332" s="74"/>
      <c r="I332" s="77"/>
    </row>
    <row r="333" spans="1:9" s="55" customFormat="1" ht="15" customHeight="1">
      <c r="A333" s="70"/>
      <c r="B333" s="118" t="s">
        <v>653</v>
      </c>
      <c r="C333" s="72"/>
      <c r="D333" s="3"/>
      <c r="E333" s="73"/>
      <c r="F333" s="73"/>
      <c r="G333" s="74"/>
      <c r="I333" s="77"/>
    </row>
    <row r="334" spans="1:9" s="55" customFormat="1" ht="15" customHeight="1">
      <c r="A334" s="70"/>
      <c r="B334" s="117"/>
      <c r="C334" s="72"/>
      <c r="D334" s="3"/>
      <c r="E334" s="73"/>
      <c r="F334" s="73"/>
      <c r="G334" s="74"/>
      <c r="I334" s="77"/>
    </row>
    <row r="335" spans="1:9" s="55" customFormat="1" ht="15" customHeight="1">
      <c r="A335" s="70"/>
      <c r="B335" s="117" t="s">
        <v>986</v>
      </c>
      <c r="C335" s="72"/>
      <c r="D335" s="3"/>
      <c r="E335" s="73"/>
      <c r="F335" s="73"/>
      <c r="G335" s="74"/>
      <c r="I335" s="77"/>
    </row>
    <row r="336" spans="1:9" s="55" customFormat="1" ht="15" customHeight="1">
      <c r="A336" s="70"/>
      <c r="B336" s="117" t="s">
        <v>987</v>
      </c>
      <c r="C336" s="72" t="s">
        <v>194</v>
      </c>
      <c r="D336" s="7">
        <v>91.34</v>
      </c>
      <c r="E336" s="27"/>
      <c r="F336" s="73">
        <f>E336*1.2</f>
        <v>0</v>
      </c>
      <c r="G336" s="92">
        <f>D336*E336</f>
        <v>0</v>
      </c>
      <c r="H336" s="73">
        <f>G336*1.2</f>
        <v>0</v>
      </c>
      <c r="I336" s="77"/>
    </row>
    <row r="337" spans="1:9" s="55" customFormat="1" ht="15" customHeight="1">
      <c r="A337" s="70"/>
      <c r="B337" s="117"/>
      <c r="C337" s="72"/>
      <c r="D337" s="3"/>
      <c r="E337" s="73"/>
      <c r="F337" s="73"/>
      <c r="G337" s="74"/>
      <c r="I337" s="77"/>
    </row>
    <row r="338" spans="1:9" s="55" customFormat="1" ht="15" customHeight="1">
      <c r="A338" s="70"/>
      <c r="B338" s="117"/>
      <c r="C338" s="72"/>
      <c r="D338" s="3"/>
      <c r="E338" s="73"/>
      <c r="F338" s="73"/>
      <c r="G338" s="74"/>
      <c r="I338" s="77"/>
    </row>
    <row r="339" spans="1:9" s="55" customFormat="1" ht="15" customHeight="1">
      <c r="A339" s="119" t="s">
        <v>198</v>
      </c>
      <c r="B339" s="832" t="s">
        <v>997</v>
      </c>
      <c r="C339" s="72"/>
      <c r="D339" s="3"/>
      <c r="E339" s="73"/>
      <c r="F339" s="73"/>
      <c r="G339" s="74"/>
      <c r="I339" s="77"/>
    </row>
    <row r="340" spans="1:9" s="55" customFormat="1" ht="15" customHeight="1">
      <c r="A340" s="119"/>
      <c r="B340" s="833"/>
      <c r="C340" s="72"/>
      <c r="D340" s="3"/>
      <c r="E340" s="73"/>
      <c r="F340" s="73"/>
      <c r="G340" s="74"/>
      <c r="I340" s="77"/>
    </row>
    <row r="341" spans="1:9" s="55" customFormat="1" ht="15" customHeight="1">
      <c r="A341" s="119"/>
      <c r="B341" s="833"/>
      <c r="C341" s="72"/>
      <c r="D341" s="3"/>
      <c r="E341" s="73"/>
      <c r="F341" s="73"/>
      <c r="G341" s="74"/>
      <c r="I341" s="77"/>
    </row>
    <row r="342" spans="1:9" s="55" customFormat="1" ht="15" customHeight="1">
      <c r="A342" s="119"/>
      <c r="B342" s="833"/>
      <c r="C342" s="72"/>
      <c r="D342" s="3"/>
      <c r="E342" s="73"/>
      <c r="F342" s="73"/>
      <c r="G342" s="74"/>
      <c r="I342" s="77"/>
    </row>
    <row r="343" spans="1:9" s="55" customFormat="1" ht="15" customHeight="1">
      <c r="A343" s="119"/>
      <c r="B343" s="833"/>
      <c r="C343" s="72"/>
      <c r="D343" s="3"/>
      <c r="E343" s="73"/>
      <c r="F343" s="73"/>
      <c r="G343" s="74"/>
      <c r="I343" s="77"/>
    </row>
    <row r="344" spans="1:9" s="55" customFormat="1" ht="15" customHeight="1">
      <c r="A344" s="119"/>
      <c r="B344" s="833"/>
      <c r="C344" s="72"/>
      <c r="D344" s="3"/>
      <c r="E344" s="73"/>
      <c r="F344" s="73"/>
      <c r="G344" s="74"/>
      <c r="I344" s="77"/>
    </row>
    <row r="345" spans="1:9" s="55" customFormat="1" ht="15" customHeight="1">
      <c r="A345" s="119"/>
      <c r="B345" s="833"/>
      <c r="C345" s="72"/>
      <c r="D345" s="3"/>
      <c r="E345" s="73"/>
      <c r="F345" s="73"/>
      <c r="G345" s="74"/>
      <c r="I345" s="77"/>
    </row>
    <row r="346" spans="1:9" s="55" customFormat="1" ht="15" customHeight="1">
      <c r="A346" s="119"/>
      <c r="B346" s="833"/>
      <c r="C346" s="72"/>
      <c r="D346" s="3"/>
      <c r="E346" s="73"/>
      <c r="F346" s="73"/>
      <c r="G346" s="74"/>
      <c r="I346" s="77"/>
    </row>
    <row r="347" spans="1:9" s="55" customFormat="1" ht="15" customHeight="1">
      <c r="A347" s="119"/>
      <c r="B347" s="833"/>
      <c r="C347" s="72"/>
      <c r="D347" s="3"/>
      <c r="E347" s="73"/>
      <c r="F347" s="73"/>
      <c r="G347" s="74"/>
      <c r="I347" s="77"/>
    </row>
    <row r="348" spans="1:9" s="55" customFormat="1" ht="15" customHeight="1">
      <c r="A348" s="119"/>
      <c r="B348" s="833"/>
      <c r="C348" s="72"/>
      <c r="D348" s="3"/>
      <c r="E348" s="73"/>
      <c r="F348" s="73"/>
      <c r="G348" s="74"/>
      <c r="I348" s="77"/>
    </row>
    <row r="349" spans="1:9" s="55" customFormat="1" ht="15" customHeight="1">
      <c r="A349" s="119"/>
      <c r="B349" s="833"/>
      <c r="C349" s="72"/>
      <c r="D349" s="3"/>
      <c r="E349" s="73"/>
      <c r="F349" s="73"/>
      <c r="G349" s="74"/>
      <c r="I349" s="77"/>
    </row>
    <row r="350" spans="1:9" s="55" customFormat="1" ht="15" customHeight="1">
      <c r="A350" s="119"/>
      <c r="B350" s="833"/>
      <c r="C350" s="72"/>
      <c r="D350" s="3"/>
      <c r="E350" s="73"/>
      <c r="F350" s="73"/>
      <c r="G350" s="74"/>
      <c r="I350" s="77"/>
    </row>
    <row r="351" spans="1:9" s="55" customFormat="1" ht="15" customHeight="1">
      <c r="A351" s="119"/>
      <c r="B351" s="833"/>
      <c r="C351" s="72"/>
      <c r="D351" s="3"/>
      <c r="E351" s="73"/>
      <c r="F351" s="73"/>
      <c r="G351" s="74"/>
      <c r="I351" s="77"/>
    </row>
    <row r="352" spans="1:9" s="55" customFormat="1" ht="15" customHeight="1">
      <c r="A352" s="119"/>
      <c r="B352" s="833"/>
      <c r="C352" s="72"/>
      <c r="D352" s="3"/>
      <c r="E352" s="73"/>
      <c r="F352" s="73"/>
      <c r="G352" s="74"/>
      <c r="I352" s="77"/>
    </row>
    <row r="353" spans="1:9" s="55" customFormat="1" ht="15" customHeight="1">
      <c r="A353" s="119"/>
      <c r="B353" s="833"/>
      <c r="C353" s="72"/>
      <c r="D353" s="3"/>
      <c r="E353" s="73"/>
      <c r="F353" s="73"/>
      <c r="G353" s="74"/>
      <c r="I353" s="77"/>
    </row>
    <row r="354" spans="1:9" s="55" customFormat="1" ht="15" customHeight="1">
      <c r="A354" s="119"/>
      <c r="B354" s="833"/>
      <c r="C354" s="72"/>
      <c r="D354" s="3"/>
      <c r="E354" s="73"/>
      <c r="F354" s="73"/>
      <c r="G354" s="74"/>
      <c r="I354" s="77"/>
    </row>
    <row r="355" spans="1:9" s="55" customFormat="1" ht="54.75" customHeight="1">
      <c r="A355" s="119"/>
      <c r="B355" s="833"/>
      <c r="C355" s="72"/>
      <c r="D355" s="3"/>
      <c r="E355" s="73"/>
      <c r="F355" s="73"/>
      <c r="G355" s="74"/>
      <c r="I355" s="77"/>
    </row>
    <row r="356" spans="1:9" s="55" customFormat="1" ht="15" customHeight="1">
      <c r="A356" s="120"/>
      <c r="B356" s="121" t="s">
        <v>652</v>
      </c>
      <c r="C356" s="72"/>
      <c r="D356" s="3"/>
      <c r="E356" s="73"/>
      <c r="F356" s="73"/>
      <c r="G356" s="74"/>
      <c r="I356" s="77"/>
    </row>
    <row r="357" spans="1:9" s="55" customFormat="1" ht="15" customHeight="1">
      <c r="A357" s="120"/>
      <c r="B357" s="71" t="s">
        <v>653</v>
      </c>
      <c r="C357" s="72"/>
      <c r="D357" s="3"/>
      <c r="E357" s="73"/>
      <c r="F357" s="73"/>
      <c r="G357" s="74"/>
      <c r="I357" s="77"/>
    </row>
    <row r="358" spans="1:9" s="55" customFormat="1" ht="15" customHeight="1">
      <c r="A358" s="70"/>
      <c r="B358" s="117"/>
      <c r="C358" s="72"/>
      <c r="D358" s="3"/>
      <c r="E358" s="73"/>
      <c r="F358" s="73"/>
      <c r="G358" s="74"/>
      <c r="I358" s="77"/>
    </row>
    <row r="359" spans="1:9" s="55" customFormat="1" ht="15" customHeight="1">
      <c r="A359" s="70"/>
      <c r="B359" s="117" t="s">
        <v>990</v>
      </c>
      <c r="C359" s="72"/>
      <c r="D359" s="3"/>
      <c r="E359" s="73"/>
      <c r="F359" s="73"/>
      <c r="G359" s="74"/>
      <c r="I359" s="77"/>
    </row>
    <row r="360" spans="1:9" s="55" customFormat="1" ht="15" customHeight="1">
      <c r="A360" s="70"/>
      <c r="B360" s="117" t="s">
        <v>991</v>
      </c>
      <c r="C360" s="72"/>
      <c r="D360" s="3"/>
      <c r="E360" s="73"/>
      <c r="F360" s="73"/>
      <c r="G360" s="74"/>
      <c r="I360" s="77"/>
    </row>
    <row r="361" spans="1:9" s="55" customFormat="1" ht="15" customHeight="1">
      <c r="A361" s="70"/>
      <c r="B361" s="117"/>
      <c r="C361" s="72"/>
      <c r="D361" s="3"/>
      <c r="E361" s="73"/>
      <c r="F361" s="73"/>
      <c r="G361" s="74"/>
      <c r="I361" s="77"/>
    </row>
    <row r="362" spans="1:9" s="55" customFormat="1" ht="15" customHeight="1">
      <c r="A362" s="70"/>
      <c r="B362" s="117" t="s">
        <v>992</v>
      </c>
      <c r="C362" s="72"/>
      <c r="D362" s="3"/>
      <c r="E362" s="73"/>
      <c r="F362" s="73"/>
      <c r="G362" s="74"/>
      <c r="I362" s="77"/>
    </row>
    <row r="363" spans="1:9" s="55" customFormat="1" ht="15" customHeight="1">
      <c r="A363" s="70"/>
      <c r="B363" s="117" t="s">
        <v>993</v>
      </c>
      <c r="C363" s="72"/>
      <c r="D363" s="3"/>
      <c r="E363" s="73"/>
      <c r="F363" s="73"/>
      <c r="G363" s="74"/>
      <c r="I363" s="77"/>
    </row>
    <row r="364" spans="1:9" s="55" customFormat="1" ht="15" customHeight="1">
      <c r="A364" s="70"/>
      <c r="B364" s="117"/>
      <c r="C364" s="72"/>
      <c r="D364" s="3"/>
      <c r="E364" s="73"/>
      <c r="F364" s="73"/>
      <c r="G364" s="74"/>
      <c r="I364" s="77"/>
    </row>
    <row r="365" spans="1:9" s="55" customFormat="1" ht="15" customHeight="1">
      <c r="A365" s="70"/>
      <c r="B365" s="117" t="s">
        <v>994</v>
      </c>
      <c r="C365" s="72"/>
      <c r="D365" s="3"/>
      <c r="E365" s="73"/>
      <c r="F365" s="73"/>
      <c r="G365" s="74"/>
      <c r="I365" s="77"/>
    </row>
    <row r="366" spans="1:9" s="55" customFormat="1" ht="15" customHeight="1">
      <c r="A366" s="70"/>
      <c r="B366" s="117" t="s">
        <v>995</v>
      </c>
      <c r="C366" s="72"/>
      <c r="D366" s="3"/>
      <c r="E366" s="73"/>
      <c r="F366" s="73"/>
      <c r="G366" s="74"/>
      <c r="I366" s="77"/>
    </row>
    <row r="367" spans="1:9" s="55" customFormat="1" ht="15" customHeight="1">
      <c r="A367" s="70"/>
      <c r="B367" s="117"/>
      <c r="C367" s="72"/>
      <c r="D367" s="3"/>
      <c r="E367" s="73"/>
      <c r="F367" s="73"/>
      <c r="G367" s="74"/>
      <c r="I367" s="77"/>
    </row>
    <row r="368" spans="1:9" s="55" customFormat="1" ht="15" customHeight="1">
      <c r="A368" s="70"/>
      <c r="B368" s="117" t="s">
        <v>998</v>
      </c>
      <c r="C368" s="72"/>
      <c r="D368" s="3"/>
      <c r="E368" s="73"/>
      <c r="F368" s="73"/>
      <c r="G368" s="74"/>
      <c r="I368" s="77"/>
    </row>
    <row r="369" spans="1:9" s="55" customFormat="1" ht="15" customHeight="1">
      <c r="A369" s="70"/>
      <c r="B369" s="122" t="s">
        <v>199</v>
      </c>
      <c r="C369" s="72" t="s">
        <v>194</v>
      </c>
      <c r="D369" s="7">
        <v>234.72</v>
      </c>
      <c r="E369" s="27"/>
      <c r="F369" s="73">
        <f>E369*1.2</f>
        <v>0</v>
      </c>
      <c r="G369" s="92">
        <f>D369*E369</f>
        <v>0</v>
      </c>
      <c r="H369" s="73">
        <f>G369*1.2</f>
        <v>0</v>
      </c>
      <c r="I369" s="77"/>
    </row>
    <row r="370" spans="1:9" s="55" customFormat="1" ht="15" customHeight="1">
      <c r="A370" s="70"/>
      <c r="B370" s="117"/>
      <c r="C370" s="72"/>
      <c r="D370" s="3"/>
      <c r="E370" s="73"/>
      <c r="F370" s="73"/>
      <c r="G370" s="74"/>
      <c r="I370" s="77"/>
    </row>
    <row r="371" spans="1:9" s="55" customFormat="1" ht="15" customHeight="1">
      <c r="A371" s="70"/>
      <c r="B371" s="117"/>
      <c r="C371" s="72"/>
      <c r="D371" s="3"/>
      <c r="E371" s="73"/>
      <c r="F371" s="73"/>
      <c r="G371" s="74"/>
      <c r="I371" s="77"/>
    </row>
    <row r="372" spans="1:9" s="55" customFormat="1" ht="15" customHeight="1">
      <c r="A372" s="70" t="s">
        <v>200</v>
      </c>
      <c r="B372" s="827" t="s">
        <v>255</v>
      </c>
      <c r="C372" s="72"/>
      <c r="D372" s="3"/>
      <c r="E372" s="73"/>
      <c r="F372" s="73"/>
      <c r="G372" s="74"/>
      <c r="I372" s="77"/>
    </row>
    <row r="373" spans="1:9" s="55" customFormat="1" ht="15" customHeight="1">
      <c r="A373" s="70"/>
      <c r="B373" s="828"/>
      <c r="C373" s="72"/>
      <c r="D373" s="3"/>
      <c r="E373" s="73"/>
      <c r="F373" s="73"/>
      <c r="G373" s="74"/>
      <c r="I373" s="77"/>
    </row>
    <row r="374" spans="1:9" s="55" customFormat="1" ht="15" customHeight="1">
      <c r="A374" s="70"/>
      <c r="B374" s="828"/>
      <c r="C374" s="72"/>
      <c r="D374" s="3"/>
      <c r="E374" s="73"/>
      <c r="F374" s="73"/>
      <c r="G374" s="74"/>
      <c r="I374" s="77"/>
    </row>
    <row r="375" spans="1:9" s="55" customFormat="1" ht="15" customHeight="1">
      <c r="A375" s="70"/>
      <c r="B375" s="828"/>
      <c r="C375" s="72"/>
      <c r="D375" s="3"/>
      <c r="E375" s="73"/>
      <c r="F375" s="73"/>
      <c r="G375" s="74"/>
      <c r="I375" s="77"/>
    </row>
    <row r="376" spans="1:9" s="55" customFormat="1" ht="15" customHeight="1">
      <c r="A376" s="70"/>
      <c r="B376" s="828"/>
      <c r="C376" s="72"/>
      <c r="D376" s="3"/>
      <c r="E376" s="73"/>
      <c r="F376" s="73"/>
      <c r="G376" s="74"/>
      <c r="I376" s="77"/>
    </row>
    <row r="377" spans="1:9" s="55" customFormat="1" ht="15" customHeight="1">
      <c r="A377" s="70"/>
      <c r="B377" s="828"/>
      <c r="C377" s="72"/>
      <c r="D377" s="3"/>
      <c r="E377" s="73"/>
      <c r="F377" s="73"/>
      <c r="G377" s="74"/>
      <c r="I377" s="77"/>
    </row>
    <row r="378" spans="1:9" s="55" customFormat="1" ht="15" customHeight="1">
      <c r="A378" s="70"/>
      <c r="B378" s="828"/>
      <c r="C378" s="72"/>
      <c r="D378" s="3"/>
      <c r="E378" s="73"/>
      <c r="F378" s="73"/>
      <c r="G378" s="74"/>
      <c r="I378" s="77"/>
    </row>
    <row r="379" spans="1:9" s="55" customFormat="1" ht="15" customHeight="1">
      <c r="A379" s="70"/>
      <c r="B379" s="828" t="s">
        <v>447</v>
      </c>
      <c r="C379" s="72"/>
      <c r="D379" s="3"/>
      <c r="E379" s="73"/>
      <c r="F379" s="73"/>
      <c r="G379" s="74"/>
      <c r="I379" s="77"/>
    </row>
    <row r="380" spans="1:9" s="55" customFormat="1" ht="15" customHeight="1">
      <c r="A380" s="70"/>
      <c r="B380" s="828"/>
      <c r="C380" s="72"/>
      <c r="D380" s="3"/>
      <c r="E380" s="73"/>
      <c r="F380" s="73"/>
      <c r="G380" s="74"/>
      <c r="I380" s="77"/>
    </row>
    <row r="381" spans="1:9" s="55" customFormat="1" ht="15" customHeight="1">
      <c r="A381" s="70"/>
      <c r="B381" s="71" t="s">
        <v>653</v>
      </c>
      <c r="C381" s="72"/>
      <c r="D381" s="3"/>
      <c r="E381" s="73"/>
      <c r="F381" s="73"/>
      <c r="G381" s="74"/>
      <c r="I381" s="77"/>
    </row>
    <row r="382" spans="1:9" s="55" customFormat="1" ht="15" customHeight="1">
      <c r="A382" s="70"/>
      <c r="B382" s="117"/>
      <c r="C382" s="72"/>
      <c r="D382" s="3"/>
      <c r="E382" s="73"/>
      <c r="F382" s="73"/>
      <c r="G382" s="74"/>
      <c r="I382" s="77"/>
    </row>
    <row r="383" spans="1:9" s="55" customFormat="1" ht="15" customHeight="1">
      <c r="A383" s="70"/>
      <c r="B383" s="117" t="s">
        <v>184</v>
      </c>
      <c r="C383" s="72"/>
      <c r="D383" s="3"/>
      <c r="E383" s="73"/>
      <c r="F383" s="73"/>
      <c r="G383" s="74"/>
      <c r="I383" s="77"/>
    </row>
    <row r="384" spans="1:9" s="55" customFormat="1" ht="15" customHeight="1">
      <c r="A384" s="70"/>
      <c r="B384" s="117" t="s">
        <v>719</v>
      </c>
      <c r="C384" s="72"/>
      <c r="D384" s="3"/>
      <c r="E384" s="73"/>
      <c r="F384" s="73"/>
      <c r="G384" s="74"/>
      <c r="I384" s="77"/>
    </row>
    <row r="385" spans="1:9" s="55" customFormat="1" ht="15" customHeight="1">
      <c r="A385" s="70"/>
      <c r="B385" s="117"/>
      <c r="C385" s="72"/>
      <c r="D385" s="3"/>
      <c r="E385" s="73"/>
      <c r="F385" s="73"/>
      <c r="G385" s="74"/>
      <c r="I385" s="77"/>
    </row>
    <row r="386" spans="1:9" s="55" customFormat="1" ht="15" customHeight="1">
      <c r="A386" s="70"/>
      <c r="B386" s="117" t="s">
        <v>256</v>
      </c>
      <c r="C386" s="72" t="s">
        <v>194</v>
      </c>
      <c r="D386" s="7">
        <v>4.6</v>
      </c>
      <c r="E386" s="27"/>
      <c r="F386" s="73">
        <f>E386*1.2</f>
        <v>0</v>
      </c>
      <c r="G386" s="92">
        <f>D386*E386</f>
        <v>0</v>
      </c>
      <c r="H386" s="73">
        <f>G386*1.2</f>
        <v>0</v>
      </c>
      <c r="I386" s="77"/>
    </row>
    <row r="387" spans="1:9" s="55" customFormat="1" ht="15" customHeight="1">
      <c r="A387" s="70"/>
      <c r="B387" s="117"/>
      <c r="C387" s="72"/>
      <c r="D387" s="3"/>
      <c r="E387" s="73"/>
      <c r="F387" s="73"/>
      <c r="G387" s="74"/>
      <c r="I387" s="77"/>
    </row>
    <row r="388" spans="1:9" s="55" customFormat="1" ht="15" customHeight="1">
      <c r="A388" s="70"/>
      <c r="B388" s="117"/>
      <c r="C388" s="72"/>
      <c r="D388" s="3"/>
      <c r="E388" s="73"/>
      <c r="F388" s="73"/>
      <c r="G388" s="74"/>
      <c r="I388" s="77"/>
    </row>
    <row r="389" spans="1:9" s="55" customFormat="1" ht="15" customHeight="1">
      <c r="A389" s="70"/>
      <c r="B389" s="117"/>
      <c r="C389" s="72"/>
      <c r="D389" s="3"/>
      <c r="E389" s="73"/>
      <c r="F389" s="73"/>
      <c r="G389" s="74"/>
      <c r="I389" s="77"/>
    </row>
    <row r="390" spans="1:9" s="55" customFormat="1" ht="15" customHeight="1">
      <c r="A390" s="70"/>
      <c r="B390" s="117"/>
      <c r="C390" s="72"/>
      <c r="D390" s="3"/>
      <c r="E390" s="73"/>
      <c r="F390" s="73"/>
      <c r="G390" s="74"/>
      <c r="I390" s="77"/>
    </row>
    <row r="391" spans="1:9" s="55" customFormat="1" ht="15" customHeight="1">
      <c r="A391" s="70"/>
      <c r="B391" s="117"/>
      <c r="C391" s="72"/>
      <c r="D391" s="3"/>
      <c r="E391" s="73"/>
      <c r="F391" s="73"/>
      <c r="G391" s="74"/>
      <c r="I391" s="77"/>
    </row>
    <row r="392" spans="1:9" s="55" customFormat="1" ht="15" customHeight="1">
      <c r="A392" s="105"/>
      <c r="B392" s="824" t="s">
        <v>160</v>
      </c>
      <c r="C392" s="825"/>
      <c r="D392" s="825"/>
      <c r="E392" s="826"/>
      <c r="F392" s="106"/>
      <c r="G392" s="106">
        <f>SUM(G249:G391)</f>
        <v>0</v>
      </c>
      <c r="H392" s="106">
        <f>SUM(H249:H391)</f>
        <v>0</v>
      </c>
      <c r="I392" s="77"/>
    </row>
    <row r="393" spans="1:9" s="55" customFormat="1" ht="15" customHeight="1">
      <c r="A393" s="107"/>
      <c r="B393" s="108"/>
      <c r="C393" s="109"/>
      <c r="D393" s="110"/>
      <c r="E393" s="109"/>
      <c r="F393" s="109"/>
      <c r="G393" s="111"/>
      <c r="I393" s="77"/>
    </row>
    <row r="394" spans="1:9" s="55" customFormat="1" ht="15" customHeight="1">
      <c r="A394" s="78" t="s">
        <v>650</v>
      </c>
      <c r="B394" s="123" t="s">
        <v>1012</v>
      </c>
      <c r="C394" s="80"/>
      <c r="D394" s="81"/>
      <c r="E394" s="81"/>
      <c r="F394" s="81"/>
      <c r="G394" s="81"/>
      <c r="H394" s="115"/>
      <c r="I394" s="77"/>
    </row>
    <row r="395" spans="1:9" s="55" customFormat="1" ht="15" customHeight="1">
      <c r="A395" s="70"/>
      <c r="B395" s="117"/>
      <c r="C395" s="72"/>
      <c r="D395" s="3"/>
      <c r="E395" s="73"/>
      <c r="F395" s="73"/>
      <c r="G395" s="74"/>
      <c r="I395" s="77"/>
    </row>
    <row r="396" spans="1:9" s="55" customFormat="1" ht="15" customHeight="1">
      <c r="A396" s="70" t="s">
        <v>190</v>
      </c>
      <c r="B396" s="827" t="s">
        <v>1014</v>
      </c>
      <c r="C396" s="72"/>
      <c r="D396" s="3"/>
      <c r="E396" s="73"/>
      <c r="F396" s="73"/>
      <c r="G396" s="74"/>
      <c r="I396" s="77"/>
    </row>
    <row r="397" spans="1:9" s="55" customFormat="1" ht="15" customHeight="1">
      <c r="A397" s="70"/>
      <c r="B397" s="828"/>
      <c r="C397" s="72"/>
      <c r="D397" s="3"/>
      <c r="E397" s="73"/>
      <c r="F397" s="73"/>
      <c r="G397" s="74"/>
      <c r="I397" s="77"/>
    </row>
    <row r="398" spans="1:9" s="55" customFormat="1" ht="15" customHeight="1">
      <c r="A398" s="70"/>
      <c r="B398" s="828"/>
      <c r="C398" s="72"/>
      <c r="D398" s="3"/>
      <c r="E398" s="73"/>
      <c r="F398" s="73"/>
      <c r="G398" s="74"/>
      <c r="I398" s="77"/>
    </row>
    <row r="399" spans="1:9" s="55" customFormat="1" ht="15" customHeight="1">
      <c r="A399" s="70"/>
      <c r="B399" s="828"/>
      <c r="C399" s="72"/>
      <c r="D399" s="3"/>
      <c r="E399" s="73"/>
      <c r="F399" s="73"/>
      <c r="G399" s="74"/>
      <c r="I399" s="77"/>
    </row>
    <row r="400" spans="1:9" s="55" customFormat="1" ht="15" customHeight="1">
      <c r="A400" s="70"/>
      <c r="B400" s="828"/>
      <c r="C400" s="72"/>
      <c r="D400" s="3"/>
      <c r="E400" s="73"/>
      <c r="F400" s="73"/>
      <c r="G400" s="74"/>
      <c r="I400" s="77"/>
    </row>
    <row r="401" spans="1:9" s="55" customFormat="1" ht="28.5" customHeight="1">
      <c r="A401" s="70"/>
      <c r="B401" s="828"/>
      <c r="C401" s="72"/>
      <c r="D401" s="3"/>
      <c r="E401" s="73"/>
      <c r="F401" s="73"/>
      <c r="G401" s="74"/>
      <c r="I401" s="77"/>
    </row>
    <row r="402" spans="1:9" s="55" customFormat="1" ht="15" customHeight="1">
      <c r="A402" s="70"/>
      <c r="B402" s="118" t="s">
        <v>981</v>
      </c>
      <c r="C402" s="72"/>
      <c r="D402" s="3"/>
      <c r="E402" s="73"/>
      <c r="F402" s="73"/>
      <c r="G402" s="74"/>
      <c r="I402" s="77"/>
    </row>
    <row r="403" spans="1:9" s="55" customFormat="1" ht="15" customHeight="1">
      <c r="A403" s="70"/>
      <c r="B403" s="118" t="s">
        <v>653</v>
      </c>
      <c r="C403" s="72"/>
      <c r="D403" s="3"/>
      <c r="E403" s="73"/>
      <c r="F403" s="73"/>
      <c r="G403" s="74"/>
      <c r="I403" s="77"/>
    </row>
    <row r="404" spans="1:9" s="55" customFormat="1" ht="15" customHeight="1">
      <c r="A404" s="70"/>
      <c r="B404" s="117"/>
      <c r="C404" s="72"/>
      <c r="D404" s="3"/>
      <c r="E404" s="73"/>
      <c r="F404" s="73"/>
      <c r="G404" s="74"/>
      <c r="I404" s="77"/>
    </row>
    <row r="405" spans="1:9" s="55" customFormat="1" ht="15" customHeight="1">
      <c r="A405" s="70"/>
      <c r="B405" s="90" t="s">
        <v>184</v>
      </c>
      <c r="C405" s="72"/>
      <c r="D405" s="3"/>
      <c r="E405" s="73"/>
      <c r="F405" s="73"/>
      <c r="G405" s="74"/>
      <c r="I405" s="77"/>
    </row>
    <row r="406" spans="1:9" s="55" customFormat="1" ht="15" customHeight="1">
      <c r="A406" s="70"/>
      <c r="B406" s="95" t="s">
        <v>1015</v>
      </c>
      <c r="C406" s="72"/>
      <c r="D406" s="3"/>
      <c r="E406" s="73"/>
      <c r="F406" s="73"/>
      <c r="G406" s="74"/>
      <c r="I406" s="77"/>
    </row>
    <row r="407" spans="1:9" s="55" customFormat="1" ht="15" customHeight="1">
      <c r="A407" s="70"/>
      <c r="B407" s="117"/>
      <c r="C407" s="72"/>
      <c r="D407" s="3"/>
      <c r="E407" s="73"/>
      <c r="F407" s="73"/>
      <c r="G407" s="74"/>
      <c r="I407" s="77"/>
    </row>
    <row r="408" spans="1:9" s="55" customFormat="1" ht="15" customHeight="1">
      <c r="A408" s="124"/>
      <c r="B408" s="1" t="s">
        <v>1016</v>
      </c>
      <c r="C408" s="2" t="s">
        <v>194</v>
      </c>
      <c r="D408" s="7">
        <f>3.84+3.61+5.19+5.38+4.5</f>
        <v>22.52</v>
      </c>
      <c r="E408" s="26"/>
      <c r="F408" s="73">
        <f>E408*1.2</f>
        <v>0</v>
      </c>
      <c r="G408" s="92">
        <f>D408*E408</f>
        <v>0</v>
      </c>
      <c r="H408" s="73">
        <f>G408*1.2</f>
        <v>0</v>
      </c>
      <c r="I408" s="77"/>
    </row>
    <row r="409" spans="1:9" s="55" customFormat="1" ht="15" customHeight="1">
      <c r="A409" s="124"/>
      <c r="B409" s="1"/>
      <c r="C409" s="2"/>
      <c r="D409" s="3"/>
      <c r="E409" s="3"/>
      <c r="F409" s="3"/>
      <c r="G409" s="8"/>
      <c r="I409" s="77"/>
    </row>
    <row r="410" spans="1:9" s="55" customFormat="1" ht="15" customHeight="1">
      <c r="A410" s="124"/>
      <c r="B410" s="1"/>
      <c r="C410" s="2"/>
      <c r="D410" s="3"/>
      <c r="E410" s="3"/>
      <c r="F410" s="3"/>
      <c r="G410" s="8"/>
      <c r="I410" s="77"/>
    </row>
    <row r="411" spans="1:9" s="55" customFormat="1" ht="15" customHeight="1">
      <c r="A411" s="125"/>
      <c r="B411" s="4"/>
      <c r="C411" s="5"/>
      <c r="D411" s="6"/>
      <c r="E411" s="6"/>
      <c r="F411" s="6"/>
      <c r="G411" s="9"/>
      <c r="I411" s="77"/>
    </row>
    <row r="412" spans="1:9" s="55" customFormat="1" ht="15" customHeight="1">
      <c r="A412" s="105"/>
      <c r="B412" s="824" t="s">
        <v>1013</v>
      </c>
      <c r="C412" s="825"/>
      <c r="D412" s="825"/>
      <c r="E412" s="826"/>
      <c r="F412" s="106"/>
      <c r="G412" s="106">
        <f>SUM(G395:G411)</f>
        <v>0</v>
      </c>
      <c r="H412" s="106">
        <f>SUM(H395:H411)</f>
        <v>0</v>
      </c>
      <c r="I412" s="77"/>
    </row>
    <row r="413" spans="1:9" s="55" customFormat="1" ht="15" customHeight="1">
      <c r="A413" s="107"/>
      <c r="B413" s="108"/>
      <c r="C413" s="109"/>
      <c r="D413" s="110"/>
      <c r="E413" s="109"/>
      <c r="F413" s="109"/>
      <c r="G413" s="111"/>
      <c r="I413" s="77"/>
    </row>
    <row r="414" spans="1:9" s="55" customFormat="1" ht="15" customHeight="1">
      <c r="A414" s="78" t="s">
        <v>444</v>
      </c>
      <c r="B414" s="123" t="s">
        <v>446</v>
      </c>
      <c r="C414" s="80"/>
      <c r="D414" s="81"/>
      <c r="E414" s="81"/>
      <c r="F414" s="81"/>
      <c r="G414" s="81"/>
      <c r="H414" s="115"/>
      <c r="I414" s="77"/>
    </row>
    <row r="415" spans="1:9" s="55" customFormat="1" ht="15" customHeight="1">
      <c r="A415" s="70"/>
      <c r="B415" s="117"/>
      <c r="C415" s="72"/>
      <c r="D415" s="3"/>
      <c r="E415" s="73"/>
      <c r="F415" s="73"/>
      <c r="G415" s="74"/>
      <c r="I415" s="77"/>
    </row>
    <row r="416" spans="1:9" s="93" customFormat="1" ht="15" customHeight="1">
      <c r="A416" s="119"/>
      <c r="B416" s="126"/>
      <c r="C416" s="98"/>
      <c r="D416" s="3"/>
      <c r="E416" s="3"/>
      <c r="F416" s="3"/>
      <c r="G416" s="8"/>
      <c r="I416" s="127"/>
    </row>
    <row r="417" spans="1:9" s="93" customFormat="1" ht="15" customHeight="1">
      <c r="A417" s="119"/>
      <c r="B417" s="126"/>
      <c r="C417" s="98"/>
      <c r="D417" s="3"/>
      <c r="E417" s="3"/>
      <c r="F417" s="3"/>
      <c r="G417" s="8"/>
      <c r="I417" s="127"/>
    </row>
    <row r="418" spans="1:9" s="93" customFormat="1" ht="15" customHeight="1">
      <c r="A418" s="119"/>
      <c r="B418" s="126"/>
      <c r="C418" s="98"/>
      <c r="D418" s="3"/>
      <c r="E418" s="3"/>
      <c r="F418" s="3"/>
      <c r="G418" s="8"/>
      <c r="I418" s="127"/>
    </row>
    <row r="419" spans="1:9" s="55" customFormat="1" ht="15" customHeight="1">
      <c r="A419" s="105"/>
      <c r="B419" s="824" t="s">
        <v>449</v>
      </c>
      <c r="C419" s="825"/>
      <c r="D419" s="825"/>
      <c r="E419" s="826"/>
      <c r="F419" s="106"/>
      <c r="G419" s="106">
        <f>SUM(G415:G418)</f>
        <v>0</v>
      </c>
      <c r="H419" s="106">
        <f>SUM(H415:H418)</f>
        <v>0</v>
      </c>
      <c r="I419" s="77"/>
    </row>
    <row r="420" spans="1:9" s="55" customFormat="1" ht="15" customHeight="1">
      <c r="A420" s="107"/>
      <c r="B420" s="108"/>
      <c r="C420" s="109"/>
      <c r="D420" s="110"/>
      <c r="E420" s="109"/>
      <c r="F420" s="109"/>
      <c r="G420" s="111"/>
      <c r="I420" s="77"/>
    </row>
    <row r="421" spans="1:9" s="55" customFormat="1" ht="15" customHeight="1">
      <c r="A421" s="78" t="s">
        <v>445</v>
      </c>
      <c r="B421" s="112" t="s">
        <v>451</v>
      </c>
      <c r="C421" s="113"/>
      <c r="D421" s="114"/>
      <c r="E421" s="114"/>
      <c r="F421" s="114"/>
      <c r="G421" s="114"/>
      <c r="H421" s="115"/>
      <c r="I421" s="77"/>
    </row>
    <row r="422" spans="1:9" s="93" customFormat="1" ht="15" customHeight="1">
      <c r="A422" s="119"/>
      <c r="B422" s="126"/>
      <c r="C422" s="98"/>
      <c r="D422" s="3"/>
      <c r="E422" s="3"/>
      <c r="F422" s="3"/>
      <c r="G422" s="8"/>
      <c r="I422" s="127"/>
    </row>
    <row r="423" spans="1:9" s="93" customFormat="1" ht="15" customHeight="1">
      <c r="A423" s="119"/>
      <c r="B423" s="126"/>
      <c r="C423" s="98"/>
      <c r="D423" s="3"/>
      <c r="E423" s="3"/>
      <c r="F423" s="3"/>
      <c r="G423" s="8"/>
      <c r="I423" s="127"/>
    </row>
    <row r="424" spans="1:9" s="55" customFormat="1" ht="15" customHeight="1">
      <c r="A424" s="70"/>
      <c r="B424" s="71"/>
      <c r="C424" s="72"/>
      <c r="D424" s="3"/>
      <c r="E424" s="73"/>
      <c r="F424" s="73"/>
      <c r="G424" s="74"/>
      <c r="I424" s="77"/>
    </row>
    <row r="425" spans="1:9" s="55" customFormat="1" ht="15" customHeight="1">
      <c r="A425" s="70"/>
      <c r="B425" s="71"/>
      <c r="C425" s="72"/>
      <c r="D425" s="3"/>
      <c r="E425" s="73"/>
      <c r="F425" s="73"/>
      <c r="G425" s="74"/>
      <c r="I425" s="77"/>
    </row>
    <row r="426" spans="1:9" s="55" customFormat="1" ht="15" customHeight="1">
      <c r="A426" s="105"/>
      <c r="B426" s="824" t="s">
        <v>452</v>
      </c>
      <c r="C426" s="825"/>
      <c r="D426" s="825"/>
      <c r="E426" s="826"/>
      <c r="F426" s="128"/>
      <c r="G426" s="128">
        <f>SUM(G422:G425)</f>
        <v>0</v>
      </c>
      <c r="H426" s="128">
        <f>SUM(H422:H425)</f>
        <v>0</v>
      </c>
      <c r="I426" s="77"/>
    </row>
    <row r="427" spans="1:9" s="55" customFormat="1" ht="15" customHeight="1">
      <c r="A427" s="107"/>
      <c r="B427" s="108"/>
      <c r="C427" s="109"/>
      <c r="D427" s="110"/>
      <c r="E427" s="109"/>
      <c r="F427" s="109"/>
      <c r="G427" s="111"/>
      <c r="I427" s="77"/>
    </row>
    <row r="428" spans="1:9" s="55" customFormat="1" ht="15" customHeight="1">
      <c r="A428" s="78" t="s">
        <v>450</v>
      </c>
      <c r="B428" s="129" t="s">
        <v>466</v>
      </c>
      <c r="C428" s="80"/>
      <c r="D428" s="81"/>
      <c r="E428" s="81"/>
      <c r="F428" s="81"/>
      <c r="G428" s="81"/>
      <c r="H428" s="115"/>
      <c r="I428" s="77"/>
    </row>
    <row r="429" spans="1:9" s="55" customFormat="1" ht="15" customHeight="1">
      <c r="A429" s="70"/>
      <c r="B429" s="130"/>
      <c r="C429" s="72"/>
      <c r="D429" s="3"/>
      <c r="E429" s="73"/>
      <c r="F429" s="73"/>
      <c r="G429" s="74"/>
      <c r="I429" s="77"/>
    </row>
    <row r="430" spans="1:9" s="55" customFormat="1" ht="15" customHeight="1">
      <c r="A430" s="70" t="s">
        <v>190</v>
      </c>
      <c r="B430" s="827" t="s">
        <v>161</v>
      </c>
      <c r="C430" s="72"/>
      <c r="D430" s="3"/>
      <c r="E430" s="73"/>
      <c r="F430" s="73"/>
      <c r="G430" s="74"/>
      <c r="I430" s="77"/>
    </row>
    <row r="431" spans="1:9" s="55" customFormat="1" ht="15" customHeight="1">
      <c r="A431" s="70"/>
      <c r="B431" s="828"/>
      <c r="C431" s="72"/>
      <c r="D431" s="3"/>
      <c r="E431" s="73"/>
      <c r="F431" s="73"/>
      <c r="G431" s="74"/>
      <c r="I431" s="77"/>
    </row>
    <row r="432" spans="1:9" s="55" customFormat="1" ht="15" customHeight="1">
      <c r="A432" s="70"/>
      <c r="B432" s="828"/>
      <c r="C432" s="72"/>
      <c r="D432" s="3"/>
      <c r="E432" s="73"/>
      <c r="F432" s="73"/>
      <c r="G432" s="74"/>
      <c r="I432" s="77"/>
    </row>
    <row r="433" spans="1:9" s="55" customFormat="1" ht="15" customHeight="1">
      <c r="A433" s="70"/>
      <c r="B433" s="828"/>
      <c r="C433" s="72"/>
      <c r="D433" s="3"/>
      <c r="E433" s="73"/>
      <c r="F433" s="73"/>
      <c r="G433" s="74"/>
      <c r="I433" s="77"/>
    </row>
    <row r="434" spans="1:9" s="55" customFormat="1" ht="15" customHeight="1">
      <c r="A434" s="70"/>
      <c r="B434" s="828"/>
      <c r="C434" s="72"/>
      <c r="D434" s="3"/>
      <c r="E434" s="73"/>
      <c r="F434" s="73"/>
      <c r="G434" s="74"/>
      <c r="I434" s="77"/>
    </row>
    <row r="435" spans="1:9" s="55" customFormat="1" ht="15" customHeight="1">
      <c r="A435" s="70"/>
      <c r="B435" s="828"/>
      <c r="C435" s="72"/>
      <c r="D435" s="3"/>
      <c r="E435" s="73"/>
      <c r="F435" s="73"/>
      <c r="G435" s="74"/>
      <c r="I435" s="77"/>
    </row>
    <row r="436" spans="1:9" s="55" customFormat="1" ht="15" customHeight="1">
      <c r="A436" s="70"/>
      <c r="B436" s="828"/>
      <c r="C436" s="72"/>
      <c r="D436" s="3"/>
      <c r="E436" s="73"/>
      <c r="F436" s="73"/>
      <c r="G436" s="74"/>
      <c r="I436" s="77"/>
    </row>
    <row r="437" spans="1:9" s="55" customFormat="1" ht="15" customHeight="1">
      <c r="A437" s="70"/>
      <c r="B437" s="828"/>
      <c r="C437" s="72"/>
      <c r="D437" s="3"/>
      <c r="E437" s="73"/>
      <c r="F437" s="73"/>
      <c r="G437" s="74"/>
      <c r="I437" s="77"/>
    </row>
    <row r="438" spans="1:9" s="55" customFormat="1" ht="15" customHeight="1">
      <c r="A438" s="70"/>
      <c r="B438" s="828"/>
      <c r="C438" s="72"/>
      <c r="D438" s="3"/>
      <c r="E438" s="73"/>
      <c r="F438" s="73"/>
      <c r="G438" s="74"/>
      <c r="I438" s="77"/>
    </row>
    <row r="439" spans="1:9" s="55" customFormat="1" ht="15" customHeight="1">
      <c r="A439" s="70"/>
      <c r="B439" s="828"/>
      <c r="C439" s="72"/>
      <c r="D439" s="3"/>
      <c r="E439" s="73"/>
      <c r="F439" s="73"/>
      <c r="G439" s="74"/>
      <c r="I439" s="77"/>
    </row>
    <row r="440" spans="1:9" s="55" customFormat="1" ht="15" customHeight="1">
      <c r="A440" s="70"/>
      <c r="B440" s="828"/>
      <c r="C440" s="72"/>
      <c r="D440" s="3"/>
      <c r="E440" s="73"/>
      <c r="F440" s="73"/>
      <c r="G440" s="74"/>
      <c r="I440" s="77"/>
    </row>
    <row r="441" spans="1:9" s="55" customFormat="1" ht="15" customHeight="1">
      <c r="A441" s="70"/>
      <c r="B441" s="828"/>
      <c r="C441" s="72"/>
      <c r="D441" s="3"/>
      <c r="E441" s="73"/>
      <c r="F441" s="73"/>
      <c r="G441" s="74"/>
      <c r="I441" s="77"/>
    </row>
    <row r="442" spans="1:9" s="55" customFormat="1" ht="15" customHeight="1">
      <c r="A442" s="70"/>
      <c r="B442" s="828" t="s">
        <v>447</v>
      </c>
      <c r="C442" s="72"/>
      <c r="D442" s="3"/>
      <c r="E442" s="73"/>
      <c r="F442" s="73"/>
      <c r="G442" s="74"/>
      <c r="I442" s="77"/>
    </row>
    <row r="443" spans="1:9" s="55" customFormat="1" ht="15" customHeight="1">
      <c r="A443" s="70"/>
      <c r="B443" s="828"/>
      <c r="C443" s="72"/>
      <c r="D443" s="3"/>
      <c r="E443" s="73"/>
      <c r="F443" s="73"/>
      <c r="G443" s="74"/>
      <c r="I443" s="77"/>
    </row>
    <row r="444" spans="1:9" s="55" customFormat="1" ht="15" customHeight="1">
      <c r="A444" s="70"/>
      <c r="B444" s="71" t="s">
        <v>653</v>
      </c>
      <c r="C444" s="72"/>
      <c r="D444" s="3"/>
      <c r="E444" s="73"/>
      <c r="F444" s="73"/>
      <c r="G444" s="74"/>
      <c r="I444" s="77"/>
    </row>
    <row r="445" spans="1:9" s="55" customFormat="1" ht="15" customHeight="1">
      <c r="A445" s="70"/>
      <c r="B445" s="71"/>
      <c r="C445" s="72"/>
      <c r="D445" s="3"/>
      <c r="E445" s="73"/>
      <c r="F445" s="73"/>
      <c r="G445" s="74"/>
      <c r="I445" s="77"/>
    </row>
    <row r="446" spans="1:9" s="55" customFormat="1" ht="15" customHeight="1">
      <c r="A446" s="70"/>
      <c r="B446" s="71" t="s">
        <v>454</v>
      </c>
      <c r="C446" s="72"/>
      <c r="D446" s="3"/>
      <c r="E446" s="73"/>
      <c r="F446" s="73"/>
      <c r="G446" s="74"/>
      <c r="I446" s="77"/>
    </row>
    <row r="447" spans="1:9" s="55" customFormat="1" ht="15" customHeight="1">
      <c r="A447" s="70"/>
      <c r="B447" s="820" t="s">
        <v>162</v>
      </c>
      <c r="C447" s="72"/>
      <c r="D447" s="3"/>
      <c r="E447" s="73"/>
      <c r="F447" s="73"/>
      <c r="G447" s="74"/>
      <c r="I447" s="77"/>
    </row>
    <row r="448" spans="1:9" s="55" customFormat="1" ht="15" customHeight="1">
      <c r="A448" s="70"/>
      <c r="B448" s="820"/>
      <c r="C448" s="72"/>
      <c r="D448" s="3"/>
      <c r="E448" s="73"/>
      <c r="F448" s="73"/>
      <c r="G448" s="74"/>
      <c r="I448" s="77"/>
    </row>
    <row r="449" spans="1:9" s="55" customFormat="1" ht="15" customHeight="1">
      <c r="A449" s="70"/>
      <c r="B449" s="71"/>
      <c r="C449" s="72"/>
      <c r="D449" s="3"/>
      <c r="E449" s="73"/>
      <c r="F449" s="73"/>
      <c r="G449" s="74"/>
      <c r="I449" s="77"/>
    </row>
    <row r="450" spans="1:9" s="55" customFormat="1" ht="15" customHeight="1">
      <c r="A450" s="70"/>
      <c r="B450" s="820" t="s">
        <v>163</v>
      </c>
      <c r="C450" s="72"/>
      <c r="D450" s="3"/>
      <c r="E450" s="73"/>
      <c r="F450" s="73"/>
      <c r="G450" s="74"/>
      <c r="I450" s="77"/>
    </row>
    <row r="451" spans="1:9" s="55" customFormat="1" ht="15" customHeight="1">
      <c r="A451" s="70"/>
      <c r="B451" s="820"/>
      <c r="C451" s="72"/>
      <c r="D451" s="3"/>
      <c r="E451" s="73"/>
      <c r="F451" s="73"/>
      <c r="G451" s="74"/>
      <c r="I451" s="77"/>
    </row>
    <row r="452" spans="1:9" s="55" customFormat="1" ht="15" customHeight="1">
      <c r="A452" s="70"/>
      <c r="B452" s="90"/>
      <c r="C452" s="72"/>
      <c r="D452" s="3"/>
      <c r="E452" s="73"/>
      <c r="F452" s="73"/>
      <c r="G452" s="74"/>
      <c r="I452" s="77"/>
    </row>
    <row r="453" spans="1:9" s="55" customFormat="1" ht="15" customHeight="1">
      <c r="A453" s="70"/>
      <c r="B453" s="90" t="s">
        <v>184</v>
      </c>
      <c r="C453" s="72"/>
      <c r="D453" s="3"/>
      <c r="E453" s="73"/>
      <c r="F453" s="73"/>
      <c r="G453" s="74"/>
      <c r="I453" s="77"/>
    </row>
    <row r="454" spans="1:9" s="55" customFormat="1" ht="15" customHeight="1">
      <c r="A454" s="70"/>
      <c r="B454" s="820" t="s">
        <v>164</v>
      </c>
      <c r="C454" s="72"/>
      <c r="D454" s="3"/>
      <c r="E454" s="73"/>
      <c r="F454" s="73"/>
      <c r="G454" s="74"/>
      <c r="I454" s="77"/>
    </row>
    <row r="455" spans="1:9" s="55" customFormat="1" ht="15" customHeight="1">
      <c r="A455" s="70"/>
      <c r="B455" s="820"/>
      <c r="C455" s="72"/>
      <c r="D455" s="3"/>
      <c r="E455" s="73"/>
      <c r="F455" s="73"/>
      <c r="G455" s="74"/>
      <c r="I455" s="77"/>
    </row>
    <row r="456" spans="1:9" s="55" customFormat="1" ht="15" customHeight="1">
      <c r="A456" s="70"/>
      <c r="B456" s="820"/>
      <c r="C456" s="72"/>
      <c r="D456" s="3"/>
      <c r="E456" s="73"/>
      <c r="F456" s="73"/>
      <c r="G456" s="74"/>
      <c r="I456" s="77"/>
    </row>
    <row r="457" spans="1:9" s="55" customFormat="1" ht="15" customHeight="1">
      <c r="A457" s="70"/>
      <c r="B457" s="96"/>
      <c r="C457" s="72"/>
      <c r="D457" s="3"/>
      <c r="E457" s="73"/>
      <c r="F457" s="73"/>
      <c r="G457" s="74"/>
      <c r="I457" s="77"/>
    </row>
    <row r="458" spans="1:9" s="55" customFormat="1" ht="15" customHeight="1">
      <c r="A458" s="70"/>
      <c r="B458" s="820" t="s">
        <v>165</v>
      </c>
      <c r="C458" s="72"/>
      <c r="D458" s="3"/>
      <c r="E458" s="73"/>
      <c r="F458" s="73"/>
      <c r="G458" s="74"/>
      <c r="I458" s="77"/>
    </row>
    <row r="459" spans="1:9" s="55" customFormat="1" ht="15" customHeight="1">
      <c r="A459" s="70"/>
      <c r="B459" s="820"/>
      <c r="C459" s="72"/>
      <c r="D459" s="3"/>
      <c r="E459" s="73"/>
      <c r="F459" s="73"/>
      <c r="G459" s="74"/>
      <c r="I459" s="77"/>
    </row>
    <row r="460" spans="1:9" s="55" customFormat="1" ht="15" customHeight="1">
      <c r="A460" s="70"/>
      <c r="B460" s="820"/>
      <c r="C460" s="72"/>
      <c r="D460" s="3"/>
      <c r="E460" s="73"/>
      <c r="F460" s="73"/>
      <c r="G460" s="74"/>
      <c r="I460" s="77"/>
    </row>
    <row r="461" spans="1:9" s="55" customFormat="1" ht="15" customHeight="1">
      <c r="A461" s="70"/>
      <c r="B461" s="96"/>
      <c r="C461" s="72"/>
      <c r="D461" s="3"/>
      <c r="E461" s="73"/>
      <c r="F461" s="73"/>
      <c r="G461" s="74"/>
      <c r="I461" s="77"/>
    </row>
    <row r="462" spans="1:9" s="55" customFormat="1" ht="15" customHeight="1">
      <c r="A462" s="70"/>
      <c r="B462" s="96" t="s">
        <v>227</v>
      </c>
      <c r="C462" s="72"/>
      <c r="D462" s="3"/>
      <c r="E462" s="73"/>
      <c r="F462" s="73"/>
      <c r="G462" s="74"/>
      <c r="I462" s="77"/>
    </row>
    <row r="463" spans="1:9" s="55" customFormat="1" ht="15" customHeight="1">
      <c r="A463" s="70"/>
      <c r="B463" s="820" t="s">
        <v>166</v>
      </c>
      <c r="C463" s="72"/>
      <c r="D463" s="3"/>
      <c r="E463" s="73"/>
      <c r="F463" s="73"/>
      <c r="G463" s="74"/>
      <c r="I463" s="77"/>
    </row>
    <row r="464" spans="1:9" s="55" customFormat="1" ht="15" customHeight="1">
      <c r="A464" s="70"/>
      <c r="B464" s="820"/>
      <c r="C464" s="72"/>
      <c r="D464" s="3"/>
      <c r="E464" s="73"/>
      <c r="F464" s="73"/>
      <c r="G464" s="74"/>
      <c r="I464" s="77"/>
    </row>
    <row r="465" spans="1:9" s="55" customFormat="1" ht="15" customHeight="1">
      <c r="A465" s="70"/>
      <c r="B465" s="820"/>
      <c r="C465" s="72"/>
      <c r="D465" s="3"/>
      <c r="E465" s="73"/>
      <c r="F465" s="73"/>
      <c r="G465" s="74"/>
      <c r="I465" s="77"/>
    </row>
    <row r="466" spans="1:9" s="55" customFormat="1" ht="15" customHeight="1">
      <c r="A466" s="70"/>
      <c r="B466" s="820"/>
      <c r="C466" s="72"/>
      <c r="D466" s="3"/>
      <c r="E466" s="73"/>
      <c r="F466" s="73"/>
      <c r="G466" s="74"/>
      <c r="I466" s="77"/>
    </row>
    <row r="467" spans="1:9" s="55" customFormat="1" ht="15" customHeight="1">
      <c r="A467" s="70"/>
      <c r="B467" s="820"/>
      <c r="C467" s="72"/>
      <c r="D467" s="3"/>
      <c r="E467" s="73"/>
      <c r="F467" s="73"/>
      <c r="G467" s="74"/>
      <c r="I467" s="77"/>
    </row>
    <row r="468" spans="1:9" s="55" customFormat="1" ht="23.25" customHeight="1">
      <c r="A468" s="70"/>
      <c r="B468" s="820"/>
      <c r="C468" s="72"/>
      <c r="D468" s="3"/>
      <c r="E468" s="73"/>
      <c r="F468" s="73"/>
      <c r="G468" s="74"/>
      <c r="I468" s="77"/>
    </row>
    <row r="469" spans="1:9" s="55" customFormat="1" ht="15" customHeight="1">
      <c r="A469" s="70"/>
      <c r="B469" s="96"/>
      <c r="C469" s="72"/>
      <c r="D469" s="3"/>
      <c r="E469" s="73"/>
      <c r="F469" s="73"/>
      <c r="G469" s="74"/>
      <c r="I469" s="77"/>
    </row>
    <row r="470" spans="1:9" s="55" customFormat="1" ht="15" customHeight="1">
      <c r="A470" s="70"/>
      <c r="B470" s="820" t="s">
        <v>167</v>
      </c>
      <c r="C470" s="72"/>
      <c r="D470" s="3"/>
      <c r="E470" s="73"/>
      <c r="F470" s="73"/>
      <c r="G470" s="74"/>
      <c r="I470" s="77"/>
    </row>
    <row r="471" spans="1:9" s="55" customFormat="1" ht="15" customHeight="1">
      <c r="A471" s="70"/>
      <c r="B471" s="820"/>
      <c r="C471" s="72"/>
      <c r="D471" s="3"/>
      <c r="E471" s="73"/>
      <c r="F471" s="73"/>
      <c r="G471" s="74"/>
      <c r="I471" s="77"/>
    </row>
    <row r="472" spans="1:9" s="55" customFormat="1" ht="15" customHeight="1">
      <c r="A472" s="70"/>
      <c r="B472" s="820"/>
      <c r="C472" s="72"/>
      <c r="D472" s="3"/>
      <c r="E472" s="73"/>
      <c r="F472" s="73"/>
      <c r="G472" s="74"/>
      <c r="I472" s="77"/>
    </row>
    <row r="473" spans="1:9" s="55" customFormat="1" ht="15" customHeight="1">
      <c r="A473" s="70"/>
      <c r="B473" s="820"/>
      <c r="C473" s="72"/>
      <c r="D473" s="3"/>
      <c r="E473" s="73"/>
      <c r="F473" s="73"/>
      <c r="G473" s="74"/>
      <c r="I473" s="77"/>
    </row>
    <row r="474" spans="1:9" s="55" customFormat="1" ht="15" customHeight="1">
      <c r="A474" s="70"/>
      <c r="B474" s="820"/>
      <c r="C474" s="72"/>
      <c r="D474" s="3"/>
      <c r="E474" s="73"/>
      <c r="F474" s="73"/>
      <c r="G474" s="74"/>
      <c r="I474" s="77"/>
    </row>
    <row r="475" spans="1:9" s="55" customFormat="1" ht="15" customHeight="1">
      <c r="A475" s="70"/>
      <c r="B475" s="820"/>
      <c r="C475" s="72"/>
      <c r="D475" s="3"/>
      <c r="E475" s="73"/>
      <c r="F475" s="73"/>
      <c r="G475" s="74"/>
      <c r="I475" s="77"/>
    </row>
    <row r="476" spans="1:9" s="55" customFormat="1" ht="24" customHeight="1">
      <c r="A476" s="70"/>
      <c r="B476" s="820"/>
      <c r="C476" s="72"/>
      <c r="D476" s="3"/>
      <c r="E476" s="73"/>
      <c r="F476" s="73"/>
      <c r="G476" s="74"/>
      <c r="I476" s="77"/>
    </row>
    <row r="477" spans="1:9" s="55" customFormat="1" ht="15" customHeight="1">
      <c r="A477" s="70"/>
      <c r="B477" s="96"/>
      <c r="C477" s="72"/>
      <c r="D477" s="3"/>
      <c r="E477" s="73"/>
      <c r="F477" s="73"/>
      <c r="G477" s="74"/>
      <c r="I477" s="77"/>
    </row>
    <row r="478" spans="1:9" s="55" customFormat="1" ht="15" customHeight="1">
      <c r="A478" s="70"/>
      <c r="B478" s="91" t="s">
        <v>199</v>
      </c>
      <c r="C478" s="72" t="s">
        <v>194</v>
      </c>
      <c r="D478" s="7">
        <v>1753.81</v>
      </c>
      <c r="E478" s="27"/>
      <c r="F478" s="73">
        <f>E478*1.2</f>
        <v>0</v>
      </c>
      <c r="G478" s="92">
        <f>D478*E478</f>
        <v>0</v>
      </c>
      <c r="H478" s="73">
        <f>G478*1.2</f>
        <v>0</v>
      </c>
      <c r="I478" s="77"/>
    </row>
    <row r="479" spans="1:9" s="55" customFormat="1" ht="15" customHeight="1">
      <c r="A479" s="70"/>
      <c r="B479" s="71"/>
      <c r="C479" s="72"/>
      <c r="D479" s="3"/>
      <c r="E479" s="73"/>
      <c r="F479" s="73"/>
      <c r="G479" s="74"/>
      <c r="I479" s="77"/>
    </row>
    <row r="480" spans="1:9" s="55" customFormat="1" ht="15" customHeight="1">
      <c r="A480" s="70"/>
      <c r="B480" s="71"/>
      <c r="C480" s="72"/>
      <c r="D480" s="3"/>
      <c r="E480" s="73"/>
      <c r="F480" s="73"/>
      <c r="G480" s="74"/>
      <c r="I480" s="77"/>
    </row>
    <row r="481" spans="1:9" s="55" customFormat="1" ht="15" customHeight="1">
      <c r="A481" s="70" t="s">
        <v>192</v>
      </c>
      <c r="B481" s="821" t="s">
        <v>894</v>
      </c>
      <c r="C481" s="72"/>
      <c r="D481" s="3"/>
      <c r="E481" s="73"/>
      <c r="F481" s="73"/>
      <c r="G481" s="74"/>
      <c r="I481" s="77"/>
    </row>
    <row r="482" spans="1:9" s="55" customFormat="1" ht="15" customHeight="1">
      <c r="A482" s="70"/>
      <c r="B482" s="820"/>
      <c r="C482" s="72"/>
      <c r="D482" s="3"/>
      <c r="E482" s="73"/>
      <c r="F482" s="73"/>
      <c r="G482" s="74"/>
      <c r="I482" s="77"/>
    </row>
    <row r="483" spans="1:9" s="55" customFormat="1" ht="15" customHeight="1">
      <c r="A483" s="70"/>
      <c r="B483" s="820"/>
      <c r="C483" s="72"/>
      <c r="D483" s="3"/>
      <c r="E483" s="73"/>
      <c r="F483" s="73"/>
      <c r="G483" s="74"/>
      <c r="I483" s="77"/>
    </row>
    <row r="484" spans="1:9" s="55" customFormat="1" ht="15" customHeight="1">
      <c r="A484" s="70"/>
      <c r="B484" s="820"/>
      <c r="C484" s="72"/>
      <c r="D484" s="3"/>
      <c r="E484" s="73"/>
      <c r="F484" s="73"/>
      <c r="G484" s="74"/>
      <c r="I484" s="77"/>
    </row>
    <row r="485" spans="1:9" s="55" customFormat="1" ht="15" customHeight="1">
      <c r="A485" s="70"/>
      <c r="B485" s="820"/>
      <c r="C485" s="72"/>
      <c r="D485" s="3"/>
      <c r="E485" s="73"/>
      <c r="F485" s="73"/>
      <c r="G485" s="74"/>
      <c r="I485" s="77"/>
    </row>
    <row r="486" spans="1:9" s="55" customFormat="1" ht="15" customHeight="1">
      <c r="A486" s="70"/>
      <c r="B486" s="820"/>
      <c r="C486" s="72"/>
      <c r="D486" s="3"/>
      <c r="E486" s="73"/>
      <c r="F486" s="73"/>
      <c r="G486" s="74"/>
      <c r="I486" s="77"/>
    </row>
    <row r="487" spans="1:9" s="55" customFormat="1" ht="15" customHeight="1">
      <c r="A487" s="70"/>
      <c r="B487" s="820"/>
      <c r="C487" s="72"/>
      <c r="D487" s="3"/>
      <c r="E487" s="73"/>
      <c r="F487" s="73"/>
      <c r="G487" s="74"/>
      <c r="I487" s="77"/>
    </row>
    <row r="488" spans="1:9" s="55" customFormat="1" ht="15" customHeight="1">
      <c r="A488" s="70"/>
      <c r="B488" s="820"/>
      <c r="C488" s="72"/>
      <c r="D488" s="3"/>
      <c r="E488" s="73"/>
      <c r="F488" s="73"/>
      <c r="G488" s="74"/>
      <c r="I488" s="77"/>
    </row>
    <row r="489" spans="1:9" s="55" customFormat="1" ht="15" customHeight="1">
      <c r="A489" s="70"/>
      <c r="B489" s="820"/>
      <c r="C489" s="72"/>
      <c r="D489" s="3"/>
      <c r="E489" s="73"/>
      <c r="F489" s="73"/>
      <c r="G489" s="74"/>
      <c r="I489" s="77"/>
    </row>
    <row r="490" spans="1:9" s="55" customFormat="1" ht="15" customHeight="1">
      <c r="A490" s="70"/>
      <c r="B490" s="820"/>
      <c r="C490" s="72"/>
      <c r="D490" s="3"/>
      <c r="E490" s="73"/>
      <c r="F490" s="73"/>
      <c r="G490" s="74"/>
      <c r="I490" s="77"/>
    </row>
    <row r="491" spans="1:9" s="55" customFormat="1" ht="15" customHeight="1">
      <c r="A491" s="70"/>
      <c r="B491" s="828" t="s">
        <v>447</v>
      </c>
      <c r="C491" s="72"/>
      <c r="D491" s="3"/>
      <c r="E491" s="73"/>
      <c r="F491" s="73"/>
      <c r="G491" s="74"/>
      <c r="I491" s="77"/>
    </row>
    <row r="492" spans="1:9" s="55" customFormat="1" ht="15" customHeight="1">
      <c r="A492" s="70"/>
      <c r="B492" s="828"/>
      <c r="C492" s="72"/>
      <c r="D492" s="3"/>
      <c r="E492" s="73"/>
      <c r="F492" s="73"/>
      <c r="G492" s="74"/>
      <c r="I492" s="77"/>
    </row>
    <row r="493" spans="1:9" s="55" customFormat="1" ht="15" customHeight="1">
      <c r="A493" s="70"/>
      <c r="B493" s="71" t="s">
        <v>653</v>
      </c>
      <c r="C493" s="72"/>
      <c r="D493" s="3"/>
      <c r="E493" s="73"/>
      <c r="F493" s="73"/>
      <c r="G493" s="74"/>
      <c r="I493" s="77"/>
    </row>
    <row r="494" spans="1:9" s="55" customFormat="1" ht="15" customHeight="1">
      <c r="A494" s="70"/>
      <c r="B494" s="130"/>
      <c r="C494" s="72"/>
      <c r="D494" s="3"/>
      <c r="E494" s="73"/>
      <c r="F494" s="73"/>
      <c r="G494" s="74"/>
      <c r="I494" s="77"/>
    </row>
    <row r="495" spans="1:9" s="55" customFormat="1" ht="15" customHeight="1">
      <c r="A495" s="70"/>
      <c r="B495" s="71" t="s">
        <v>454</v>
      </c>
      <c r="C495" s="72"/>
      <c r="D495" s="3"/>
      <c r="E495" s="73"/>
      <c r="F495" s="73"/>
      <c r="G495" s="74"/>
      <c r="I495" s="77"/>
    </row>
    <row r="496" spans="1:9" s="55" customFormat="1" ht="15" customHeight="1">
      <c r="A496" s="70"/>
      <c r="B496" s="90" t="s">
        <v>168</v>
      </c>
      <c r="C496" s="72"/>
      <c r="D496" s="3"/>
      <c r="E496" s="73"/>
      <c r="F496" s="73"/>
      <c r="G496" s="74"/>
      <c r="I496" s="77"/>
    </row>
    <row r="497" spans="1:9" s="55" customFormat="1" ht="15" customHeight="1">
      <c r="A497" s="70"/>
      <c r="B497" s="130"/>
      <c r="C497" s="72"/>
      <c r="D497" s="3"/>
      <c r="E497" s="73"/>
      <c r="F497" s="73"/>
      <c r="G497" s="74"/>
      <c r="I497" s="77"/>
    </row>
    <row r="498" spans="1:9" s="55" customFormat="1" ht="15" customHeight="1">
      <c r="A498" s="70"/>
      <c r="B498" s="130" t="s">
        <v>983</v>
      </c>
      <c r="C498" s="72"/>
      <c r="D498" s="3"/>
      <c r="E498" s="73"/>
      <c r="F498" s="73"/>
      <c r="G498" s="74"/>
      <c r="I498" s="77"/>
    </row>
    <row r="499" spans="1:9" s="55" customFormat="1" ht="15" customHeight="1">
      <c r="A499" s="70"/>
      <c r="B499" s="130"/>
      <c r="C499" s="72"/>
      <c r="D499" s="3"/>
      <c r="E499" s="73"/>
      <c r="F499" s="73"/>
      <c r="G499" s="74"/>
      <c r="I499" s="77"/>
    </row>
    <row r="500" spans="1:9" s="55" customFormat="1" ht="15" customHeight="1">
      <c r="A500" s="70"/>
      <c r="B500" s="90" t="s">
        <v>184</v>
      </c>
      <c r="C500" s="72"/>
      <c r="D500" s="3"/>
      <c r="E500" s="73"/>
      <c r="F500" s="73"/>
      <c r="G500" s="74"/>
      <c r="I500" s="77"/>
    </row>
    <row r="501" spans="1:9" s="55" customFormat="1" ht="15" customHeight="1">
      <c r="A501" s="70"/>
      <c r="B501" s="820" t="s">
        <v>169</v>
      </c>
      <c r="C501" s="72"/>
      <c r="D501" s="3"/>
      <c r="E501" s="73"/>
      <c r="F501" s="73"/>
      <c r="G501" s="74"/>
      <c r="I501" s="77"/>
    </row>
    <row r="502" spans="1:9" s="55" customFormat="1" ht="15" customHeight="1">
      <c r="A502" s="70"/>
      <c r="B502" s="820"/>
      <c r="C502" s="72"/>
      <c r="D502" s="3"/>
      <c r="E502" s="73"/>
      <c r="F502" s="73"/>
      <c r="G502" s="74"/>
      <c r="I502" s="77"/>
    </row>
    <row r="503" spans="1:9" s="55" customFormat="1" ht="15" customHeight="1">
      <c r="A503" s="70"/>
      <c r="B503" s="820"/>
      <c r="C503" s="72"/>
      <c r="D503" s="3"/>
      <c r="E503" s="73"/>
      <c r="F503" s="73"/>
      <c r="G503" s="74"/>
      <c r="I503" s="77"/>
    </row>
    <row r="504" spans="1:9" s="55" customFormat="1" ht="15" customHeight="1">
      <c r="A504" s="70"/>
      <c r="B504" s="820"/>
      <c r="C504" s="72"/>
      <c r="D504" s="3"/>
      <c r="E504" s="73"/>
      <c r="F504" s="73"/>
      <c r="G504" s="74"/>
      <c r="I504" s="77"/>
    </row>
    <row r="505" spans="1:9" s="55" customFormat="1" ht="15" customHeight="1">
      <c r="A505" s="70"/>
      <c r="B505" s="820"/>
      <c r="C505" s="72"/>
      <c r="D505" s="3"/>
      <c r="E505" s="73"/>
      <c r="F505" s="73"/>
      <c r="G505" s="74"/>
      <c r="I505" s="77"/>
    </row>
    <row r="506" spans="1:9" s="55" customFormat="1" ht="15" customHeight="1">
      <c r="A506" s="70"/>
      <c r="B506" s="820"/>
      <c r="C506" s="72"/>
      <c r="D506" s="3"/>
      <c r="E506" s="73"/>
      <c r="F506" s="73"/>
      <c r="G506" s="74"/>
      <c r="I506" s="77"/>
    </row>
    <row r="507" spans="1:9" s="55" customFormat="1" ht="15" customHeight="1">
      <c r="A507" s="70"/>
      <c r="B507" s="90"/>
      <c r="C507" s="72"/>
      <c r="D507" s="3"/>
      <c r="E507" s="73"/>
      <c r="F507" s="73"/>
      <c r="G507" s="74"/>
      <c r="I507" s="77"/>
    </row>
    <row r="508" spans="1:9" s="55" customFormat="1" ht="15" customHeight="1">
      <c r="A508" s="70"/>
      <c r="B508" s="820" t="s">
        <v>982</v>
      </c>
      <c r="C508" s="72"/>
      <c r="D508" s="3"/>
      <c r="E508" s="73"/>
      <c r="F508" s="73"/>
      <c r="G508" s="74"/>
      <c r="I508" s="77"/>
    </row>
    <row r="509" spans="1:9" s="55" customFormat="1" ht="15" customHeight="1">
      <c r="A509" s="70"/>
      <c r="B509" s="820"/>
      <c r="C509" s="72"/>
      <c r="D509" s="3"/>
      <c r="E509" s="73"/>
      <c r="F509" s="73"/>
      <c r="G509" s="74"/>
      <c r="I509" s="77"/>
    </row>
    <row r="510" spans="1:9" s="55" customFormat="1" ht="15" customHeight="1">
      <c r="A510" s="70"/>
      <c r="B510" s="820"/>
      <c r="C510" s="72"/>
      <c r="D510" s="3"/>
      <c r="E510" s="73"/>
      <c r="F510" s="73"/>
      <c r="G510" s="74"/>
      <c r="I510" s="77"/>
    </row>
    <row r="511" spans="1:9" s="55" customFormat="1" ht="15" customHeight="1">
      <c r="A511" s="70"/>
      <c r="B511" s="820"/>
      <c r="C511" s="72"/>
      <c r="D511" s="3"/>
      <c r="E511" s="73"/>
      <c r="F511" s="73"/>
      <c r="G511" s="74"/>
      <c r="I511" s="77"/>
    </row>
    <row r="512" spans="1:9" s="55" customFormat="1" ht="15" customHeight="1">
      <c r="A512" s="70"/>
      <c r="B512" s="820"/>
      <c r="C512" s="72"/>
      <c r="D512" s="3"/>
      <c r="E512" s="73"/>
      <c r="F512" s="73"/>
      <c r="G512" s="74"/>
      <c r="I512" s="77"/>
    </row>
    <row r="513" spans="1:9" s="55" customFormat="1" ht="20.25" customHeight="1">
      <c r="A513" s="70"/>
      <c r="B513" s="820"/>
      <c r="C513" s="72"/>
      <c r="D513" s="3"/>
      <c r="E513" s="73"/>
      <c r="F513" s="73"/>
      <c r="G513" s="74"/>
      <c r="I513" s="77"/>
    </row>
    <row r="514" spans="1:9" s="55" customFormat="1" ht="15" customHeight="1">
      <c r="A514" s="70"/>
      <c r="B514" s="90"/>
      <c r="C514" s="72"/>
      <c r="D514" s="3"/>
      <c r="E514" s="73"/>
      <c r="F514" s="73"/>
      <c r="G514" s="74"/>
      <c r="I514" s="77"/>
    </row>
    <row r="515" spans="1:9" s="55" customFormat="1" ht="15" customHeight="1">
      <c r="A515" s="70"/>
      <c r="B515" s="90"/>
      <c r="C515" s="72"/>
      <c r="D515" s="3"/>
      <c r="E515" s="73"/>
      <c r="F515" s="73"/>
      <c r="G515" s="74"/>
      <c r="I515" s="77"/>
    </row>
    <row r="516" spans="1:9" s="55" customFormat="1" ht="15" customHeight="1">
      <c r="A516" s="70"/>
      <c r="B516" s="90" t="s">
        <v>227</v>
      </c>
      <c r="C516" s="72"/>
      <c r="D516" s="3"/>
      <c r="E516" s="73"/>
      <c r="F516" s="73"/>
      <c r="G516" s="74"/>
      <c r="I516" s="77"/>
    </row>
    <row r="517" spans="1:9" s="55" customFormat="1" ht="15" customHeight="1">
      <c r="A517" s="70"/>
      <c r="B517" s="820" t="s">
        <v>984</v>
      </c>
      <c r="C517" s="72"/>
      <c r="D517" s="3"/>
      <c r="E517" s="73"/>
      <c r="F517" s="73"/>
      <c r="G517" s="74"/>
      <c r="I517" s="77"/>
    </row>
    <row r="518" spans="1:9" s="55" customFormat="1" ht="15" customHeight="1">
      <c r="A518" s="70"/>
      <c r="B518" s="820"/>
      <c r="C518" s="72"/>
      <c r="D518" s="3"/>
      <c r="E518" s="73"/>
      <c r="F518" s="73"/>
      <c r="G518" s="74"/>
      <c r="I518" s="77"/>
    </row>
    <row r="519" spans="1:9" s="55" customFormat="1" ht="15" customHeight="1">
      <c r="A519" s="70"/>
      <c r="B519" s="90"/>
      <c r="C519" s="72"/>
      <c r="D519" s="3"/>
      <c r="E519" s="73"/>
      <c r="F519" s="73"/>
      <c r="G519" s="74"/>
      <c r="I519" s="77"/>
    </row>
    <row r="520" spans="1:9" s="55" customFormat="1" ht="15" customHeight="1">
      <c r="A520" s="70"/>
      <c r="B520" s="820" t="s">
        <v>170</v>
      </c>
      <c r="C520" s="72"/>
      <c r="D520" s="3"/>
      <c r="E520" s="73"/>
      <c r="F520" s="73"/>
      <c r="G520" s="74"/>
      <c r="I520" s="77"/>
    </row>
    <row r="521" spans="1:9" s="55" customFormat="1" ht="15" customHeight="1">
      <c r="A521" s="70"/>
      <c r="B521" s="820"/>
      <c r="C521" s="72"/>
      <c r="D521" s="3"/>
      <c r="E521" s="73"/>
      <c r="F521" s="73"/>
      <c r="G521" s="74"/>
      <c r="I521" s="77"/>
    </row>
    <row r="522" spans="1:9" s="55" customFormat="1" ht="15" customHeight="1">
      <c r="A522" s="70"/>
      <c r="B522" s="90"/>
      <c r="C522" s="72"/>
      <c r="D522" s="3"/>
      <c r="E522" s="73"/>
      <c r="F522" s="73"/>
      <c r="G522" s="74"/>
      <c r="I522" s="77"/>
    </row>
    <row r="523" spans="1:9" s="55" customFormat="1" ht="15" customHeight="1">
      <c r="A523" s="70"/>
      <c r="B523" s="91" t="s">
        <v>199</v>
      </c>
      <c r="C523" s="72" t="s">
        <v>194</v>
      </c>
      <c r="D523" s="7">
        <v>795.65</v>
      </c>
      <c r="E523" s="27"/>
      <c r="F523" s="73">
        <f>E523*1.2</f>
        <v>0</v>
      </c>
      <c r="G523" s="92">
        <f>D523*E523</f>
        <v>0</v>
      </c>
      <c r="H523" s="73">
        <f>G523*1.2</f>
        <v>0</v>
      </c>
      <c r="I523" s="77"/>
    </row>
    <row r="524" spans="1:9" s="55" customFormat="1" ht="15" customHeight="1">
      <c r="A524" s="70"/>
      <c r="B524" s="90"/>
      <c r="C524" s="72"/>
      <c r="D524" s="3"/>
      <c r="E524" s="73"/>
      <c r="F524" s="73"/>
      <c r="G524" s="74"/>
      <c r="I524" s="77"/>
    </row>
    <row r="525" spans="1:9" s="55" customFormat="1" ht="15" customHeight="1">
      <c r="A525" s="70"/>
      <c r="B525" s="90"/>
      <c r="C525" s="72"/>
      <c r="D525" s="3"/>
      <c r="E525" s="73"/>
      <c r="F525" s="73"/>
      <c r="G525" s="74"/>
      <c r="I525" s="77"/>
    </row>
    <row r="526" spans="1:9" s="55" customFormat="1" ht="15" customHeight="1">
      <c r="A526" s="70" t="s">
        <v>195</v>
      </c>
      <c r="B526" s="821" t="s">
        <v>895</v>
      </c>
      <c r="C526" s="72"/>
      <c r="D526" s="3"/>
      <c r="E526" s="73"/>
      <c r="F526" s="73"/>
      <c r="G526" s="74"/>
      <c r="I526" s="77"/>
    </row>
    <row r="527" spans="1:9" s="55" customFormat="1" ht="15" customHeight="1">
      <c r="A527" s="70"/>
      <c r="B527" s="820"/>
      <c r="C527" s="72"/>
      <c r="D527" s="3"/>
      <c r="E527" s="73"/>
      <c r="F527" s="73"/>
      <c r="G527" s="74"/>
      <c r="I527" s="77"/>
    </row>
    <row r="528" spans="1:9" s="55" customFormat="1" ht="15" customHeight="1">
      <c r="A528" s="70"/>
      <c r="B528" s="820"/>
      <c r="C528" s="72"/>
      <c r="D528" s="3"/>
      <c r="E528" s="73"/>
      <c r="F528" s="73"/>
      <c r="G528" s="74"/>
      <c r="I528" s="77"/>
    </row>
    <row r="529" spans="1:9" s="55" customFormat="1" ht="15" customHeight="1">
      <c r="A529" s="70"/>
      <c r="B529" s="820"/>
      <c r="C529" s="72"/>
      <c r="D529" s="3"/>
      <c r="E529" s="73"/>
      <c r="F529" s="73"/>
      <c r="G529" s="74"/>
      <c r="I529" s="77"/>
    </row>
    <row r="530" spans="1:9" s="55" customFormat="1" ht="15" customHeight="1">
      <c r="A530" s="70"/>
      <c r="B530" s="820"/>
      <c r="C530" s="72"/>
      <c r="D530" s="3"/>
      <c r="E530" s="73"/>
      <c r="F530" s="73"/>
      <c r="G530" s="74"/>
      <c r="I530" s="77"/>
    </row>
    <row r="531" spans="1:9" s="55" customFormat="1" ht="15" customHeight="1">
      <c r="A531" s="70"/>
      <c r="B531" s="820"/>
      <c r="C531" s="72"/>
      <c r="D531" s="3"/>
      <c r="E531" s="73"/>
      <c r="F531" s="73"/>
      <c r="G531" s="74"/>
      <c r="I531" s="77"/>
    </row>
    <row r="532" spans="1:9" s="55" customFormat="1" ht="15" customHeight="1">
      <c r="A532" s="70"/>
      <c r="B532" s="820"/>
      <c r="C532" s="72"/>
      <c r="D532" s="3"/>
      <c r="E532" s="73"/>
      <c r="F532" s="73"/>
      <c r="G532" s="74"/>
      <c r="I532" s="77"/>
    </row>
    <row r="533" spans="1:9" s="55" customFormat="1" ht="15" customHeight="1">
      <c r="A533" s="70"/>
      <c r="B533" s="820"/>
      <c r="C533" s="72"/>
      <c r="D533" s="3"/>
      <c r="E533" s="73"/>
      <c r="F533" s="73"/>
      <c r="G533" s="74"/>
      <c r="I533" s="77"/>
    </row>
    <row r="534" spans="1:9" s="55" customFormat="1" ht="15" customHeight="1">
      <c r="A534" s="70"/>
      <c r="B534" s="820"/>
      <c r="C534" s="72"/>
      <c r="D534" s="3"/>
      <c r="E534" s="73"/>
      <c r="F534" s="73"/>
      <c r="G534" s="74"/>
      <c r="I534" s="77"/>
    </row>
    <row r="535" spans="1:9" s="55" customFormat="1" ht="15" customHeight="1">
      <c r="A535" s="70"/>
      <c r="B535" s="820"/>
      <c r="C535" s="72"/>
      <c r="D535" s="3"/>
      <c r="E535" s="73"/>
      <c r="F535" s="73"/>
      <c r="G535" s="74"/>
      <c r="I535" s="77"/>
    </row>
    <row r="536" spans="1:9" s="55" customFormat="1" ht="15" customHeight="1">
      <c r="A536" s="70"/>
      <c r="B536" s="820"/>
      <c r="C536" s="72"/>
      <c r="D536" s="3"/>
      <c r="E536" s="73"/>
      <c r="F536" s="73"/>
      <c r="G536" s="74"/>
      <c r="I536" s="77"/>
    </row>
    <row r="537" spans="1:9" s="55" customFormat="1" ht="15" customHeight="1">
      <c r="A537" s="70"/>
      <c r="B537" s="820"/>
      <c r="C537" s="72"/>
      <c r="D537" s="3"/>
      <c r="E537" s="73"/>
      <c r="F537" s="73"/>
      <c r="G537" s="74"/>
      <c r="I537" s="77"/>
    </row>
    <row r="538" spans="1:9" s="55" customFormat="1" ht="15" customHeight="1">
      <c r="A538" s="70"/>
      <c r="B538" s="828" t="s">
        <v>447</v>
      </c>
      <c r="C538" s="72"/>
      <c r="D538" s="3"/>
      <c r="E538" s="73"/>
      <c r="F538" s="73"/>
      <c r="G538" s="74"/>
      <c r="I538" s="77"/>
    </row>
    <row r="539" spans="1:9" s="55" customFormat="1" ht="15" customHeight="1">
      <c r="A539" s="70"/>
      <c r="B539" s="828"/>
      <c r="C539" s="72"/>
      <c r="D539" s="3"/>
      <c r="E539" s="73"/>
      <c r="F539" s="73"/>
      <c r="G539" s="74"/>
      <c r="I539" s="77"/>
    </row>
    <row r="540" spans="1:9" s="55" customFormat="1" ht="15" customHeight="1">
      <c r="A540" s="70"/>
      <c r="B540" s="71" t="s">
        <v>443</v>
      </c>
      <c r="C540" s="72"/>
      <c r="D540" s="3"/>
      <c r="E540" s="73"/>
      <c r="F540" s="73"/>
      <c r="G540" s="74"/>
      <c r="I540" s="77"/>
    </row>
    <row r="541" spans="1:9" s="55" customFormat="1" ht="15" customHeight="1">
      <c r="A541" s="70"/>
      <c r="B541" s="90"/>
      <c r="C541" s="72"/>
      <c r="D541" s="3"/>
      <c r="E541" s="73"/>
      <c r="F541" s="73"/>
      <c r="G541" s="74"/>
      <c r="I541" s="77"/>
    </row>
    <row r="542" spans="1:9" s="55" customFormat="1" ht="15" customHeight="1">
      <c r="A542" s="70"/>
      <c r="B542" s="90" t="s">
        <v>454</v>
      </c>
      <c r="C542" s="72"/>
      <c r="D542" s="3"/>
      <c r="E542" s="73"/>
      <c r="F542" s="73"/>
      <c r="G542" s="74"/>
      <c r="I542" s="77"/>
    </row>
    <row r="543" spans="1:9" s="55" customFormat="1" ht="15" customHeight="1">
      <c r="A543" s="70"/>
      <c r="B543" s="90" t="s">
        <v>171</v>
      </c>
      <c r="C543" s="72"/>
      <c r="D543" s="3"/>
      <c r="E543" s="73"/>
      <c r="F543" s="73"/>
      <c r="G543" s="74"/>
      <c r="I543" s="77"/>
    </row>
    <row r="544" spans="1:9" s="55" customFormat="1" ht="15" customHeight="1">
      <c r="A544" s="70"/>
      <c r="B544" s="90"/>
      <c r="C544" s="72"/>
      <c r="D544" s="3"/>
      <c r="E544" s="73"/>
      <c r="F544" s="73"/>
      <c r="G544" s="74"/>
      <c r="I544" s="77"/>
    </row>
    <row r="545" spans="1:9" s="55" customFormat="1" ht="15" customHeight="1">
      <c r="A545" s="70"/>
      <c r="B545" s="90" t="s">
        <v>184</v>
      </c>
      <c r="C545" s="72"/>
      <c r="D545" s="3"/>
      <c r="E545" s="73"/>
      <c r="F545" s="73"/>
      <c r="G545" s="74"/>
      <c r="I545" s="77"/>
    </row>
    <row r="546" spans="1:9" s="55" customFormat="1" ht="15" customHeight="1">
      <c r="A546" s="70"/>
      <c r="B546" s="96" t="s">
        <v>172</v>
      </c>
      <c r="C546" s="72"/>
      <c r="D546" s="3"/>
      <c r="E546" s="73"/>
      <c r="F546" s="73"/>
      <c r="G546" s="74"/>
      <c r="I546" s="77"/>
    </row>
    <row r="547" spans="1:9" s="55" customFormat="1" ht="15" customHeight="1">
      <c r="A547" s="70"/>
      <c r="B547" s="90"/>
      <c r="C547" s="72"/>
      <c r="D547" s="3"/>
      <c r="E547" s="73"/>
      <c r="F547" s="73"/>
      <c r="G547" s="74"/>
      <c r="I547" s="77"/>
    </row>
    <row r="548" spans="1:9" s="55" customFormat="1" ht="15" customHeight="1">
      <c r="A548" s="70"/>
      <c r="B548" s="90" t="s">
        <v>227</v>
      </c>
      <c r="C548" s="72"/>
      <c r="D548" s="3"/>
      <c r="E548" s="73"/>
      <c r="F548" s="73"/>
      <c r="G548" s="74"/>
      <c r="I548" s="77"/>
    </row>
    <row r="549" spans="1:9" s="55" customFormat="1" ht="15" customHeight="1">
      <c r="A549" s="70"/>
      <c r="B549" s="90" t="s">
        <v>173</v>
      </c>
      <c r="C549" s="72"/>
      <c r="D549" s="3"/>
      <c r="E549" s="73"/>
      <c r="F549" s="73"/>
      <c r="G549" s="74"/>
      <c r="I549" s="77"/>
    </row>
    <row r="550" spans="1:9" s="55" customFormat="1" ht="15" customHeight="1">
      <c r="A550" s="70"/>
      <c r="B550" s="90"/>
      <c r="C550" s="72"/>
      <c r="D550" s="3"/>
      <c r="E550" s="73"/>
      <c r="F550" s="73"/>
      <c r="G550" s="74"/>
      <c r="I550" s="77"/>
    </row>
    <row r="551" spans="1:9" s="55" customFormat="1" ht="15" customHeight="1">
      <c r="A551" s="70"/>
      <c r="B551" s="91" t="s">
        <v>199</v>
      </c>
      <c r="C551" s="72" t="s">
        <v>191</v>
      </c>
      <c r="D551" s="7">
        <v>213.98</v>
      </c>
      <c r="E551" s="27"/>
      <c r="F551" s="73">
        <f>E551*1.2</f>
        <v>0</v>
      </c>
      <c r="G551" s="92">
        <f>D551*E551</f>
        <v>0</v>
      </c>
      <c r="H551" s="73">
        <f>G551*1.2</f>
        <v>0</v>
      </c>
      <c r="I551" s="77"/>
    </row>
    <row r="552" spans="1:9" s="55" customFormat="1" ht="15" customHeight="1">
      <c r="A552" s="70"/>
      <c r="B552" s="90"/>
      <c r="C552" s="72"/>
      <c r="D552" s="3"/>
      <c r="E552" s="73"/>
      <c r="F552" s="73"/>
      <c r="G552" s="74"/>
      <c r="I552" s="77"/>
    </row>
    <row r="553" spans="1:9" s="55" customFormat="1" ht="15" customHeight="1">
      <c r="A553" s="70"/>
      <c r="B553" s="131"/>
      <c r="C553" s="72"/>
      <c r="D553" s="3"/>
      <c r="E553" s="73"/>
      <c r="F553" s="73"/>
      <c r="G553" s="74"/>
      <c r="I553" s="77"/>
    </row>
    <row r="554" spans="1:9" s="55" customFormat="1" ht="15" customHeight="1">
      <c r="A554" s="70" t="s">
        <v>196</v>
      </c>
      <c r="B554" s="827" t="s">
        <v>174</v>
      </c>
      <c r="C554" s="72"/>
      <c r="D554" s="3"/>
      <c r="E554" s="73"/>
      <c r="F554" s="73"/>
      <c r="G554" s="74"/>
      <c r="I554" s="77"/>
    </row>
    <row r="555" spans="1:9" s="55" customFormat="1" ht="15" customHeight="1">
      <c r="A555" s="70"/>
      <c r="B555" s="828"/>
      <c r="C555" s="72"/>
      <c r="D555" s="3"/>
      <c r="E555" s="73"/>
      <c r="F555" s="73"/>
      <c r="G555" s="74"/>
      <c r="I555" s="77"/>
    </row>
    <row r="556" spans="1:9" s="55" customFormat="1" ht="15" customHeight="1">
      <c r="A556" s="70"/>
      <c r="B556" s="828"/>
      <c r="C556" s="72"/>
      <c r="D556" s="3"/>
      <c r="E556" s="73"/>
      <c r="F556" s="73"/>
      <c r="G556" s="74"/>
      <c r="I556" s="77"/>
    </row>
    <row r="557" spans="1:9" s="55" customFormat="1" ht="15" customHeight="1">
      <c r="A557" s="70"/>
      <c r="B557" s="828"/>
      <c r="C557" s="72"/>
      <c r="D557" s="3"/>
      <c r="E557" s="73"/>
      <c r="F557" s="73"/>
      <c r="G557" s="74"/>
      <c r="I557" s="77"/>
    </row>
    <row r="558" spans="1:9" s="55" customFormat="1" ht="15" customHeight="1">
      <c r="A558" s="70"/>
      <c r="B558" s="828"/>
      <c r="C558" s="72"/>
      <c r="D558" s="3"/>
      <c r="E558" s="73"/>
      <c r="F558" s="73"/>
      <c r="G558" s="74"/>
      <c r="I558" s="77"/>
    </row>
    <row r="559" spans="1:9" s="55" customFormat="1" ht="15" customHeight="1">
      <c r="A559" s="70"/>
      <c r="B559" s="828"/>
      <c r="C559" s="72"/>
      <c r="D559" s="3"/>
      <c r="E559" s="73"/>
      <c r="F559" s="73"/>
      <c r="G559" s="74"/>
      <c r="I559" s="77"/>
    </row>
    <row r="560" spans="1:9" s="55" customFormat="1" ht="20.25" customHeight="1">
      <c r="A560" s="70"/>
      <c r="B560" s="828"/>
      <c r="C560" s="72"/>
      <c r="D560" s="3"/>
      <c r="E560" s="73"/>
      <c r="F560" s="73"/>
      <c r="G560" s="74"/>
      <c r="I560" s="77"/>
    </row>
    <row r="561" spans="1:9" s="55" customFormat="1" ht="15" customHeight="1">
      <c r="A561" s="70"/>
      <c r="B561" s="828" t="s">
        <v>447</v>
      </c>
      <c r="C561" s="72"/>
      <c r="D561" s="3"/>
      <c r="E561" s="73"/>
      <c r="F561" s="73"/>
      <c r="G561" s="74"/>
      <c r="I561" s="77"/>
    </row>
    <row r="562" spans="1:9" s="55" customFormat="1" ht="15" customHeight="1">
      <c r="A562" s="70"/>
      <c r="B562" s="828"/>
      <c r="C562" s="72"/>
      <c r="D562" s="3"/>
      <c r="E562" s="73"/>
      <c r="F562" s="73"/>
      <c r="G562" s="74"/>
      <c r="I562" s="77"/>
    </row>
    <row r="563" spans="1:9" s="55" customFormat="1" ht="15" customHeight="1">
      <c r="A563" s="70"/>
      <c r="B563" s="71" t="s">
        <v>653</v>
      </c>
      <c r="C563" s="72"/>
      <c r="D563" s="3"/>
      <c r="E563" s="73"/>
      <c r="F563" s="73"/>
      <c r="G563" s="74"/>
      <c r="I563" s="77"/>
    </row>
    <row r="564" spans="1:9" s="55" customFormat="1" ht="15" customHeight="1">
      <c r="A564" s="70"/>
      <c r="B564" s="131"/>
      <c r="C564" s="72"/>
      <c r="D564" s="3"/>
      <c r="E564" s="73"/>
      <c r="F564" s="73"/>
      <c r="G564" s="74"/>
      <c r="I564" s="77"/>
    </row>
    <row r="565" spans="1:9" s="55" customFormat="1" ht="15" customHeight="1">
      <c r="A565" s="70"/>
      <c r="B565" s="71" t="s">
        <v>471</v>
      </c>
      <c r="C565" s="72"/>
      <c r="D565" s="3"/>
      <c r="E565" s="73"/>
      <c r="F565" s="73"/>
      <c r="G565" s="74"/>
      <c r="I565" s="77"/>
    </row>
    <row r="566" spans="1:9" s="55" customFormat="1" ht="15" customHeight="1">
      <c r="A566" s="70"/>
      <c r="B566" s="71" t="s">
        <v>478</v>
      </c>
      <c r="C566" s="72"/>
      <c r="D566" s="3"/>
      <c r="E566" s="73"/>
      <c r="F566" s="73"/>
      <c r="G566" s="74"/>
      <c r="I566" s="77"/>
    </row>
    <row r="567" spans="1:9" s="55" customFormat="1" ht="15" customHeight="1">
      <c r="A567" s="70"/>
      <c r="B567" s="71"/>
      <c r="C567" s="72"/>
      <c r="D567" s="3"/>
      <c r="E567" s="73"/>
      <c r="F567" s="73"/>
      <c r="G567" s="74"/>
      <c r="I567" s="77"/>
    </row>
    <row r="568" spans="1:9" s="55" customFormat="1" ht="15" customHeight="1">
      <c r="A568" s="70"/>
      <c r="B568" s="71" t="s">
        <v>480</v>
      </c>
      <c r="C568" s="72"/>
      <c r="D568" s="3"/>
      <c r="E568" s="73"/>
      <c r="F568" s="73"/>
      <c r="G568" s="74"/>
      <c r="I568" s="77"/>
    </row>
    <row r="569" spans="1:9" s="55" customFormat="1" ht="15" customHeight="1">
      <c r="A569" s="70"/>
      <c r="B569" s="89"/>
      <c r="C569" s="72"/>
      <c r="D569" s="3"/>
      <c r="E569" s="73"/>
      <c r="F569" s="73"/>
      <c r="G569" s="74"/>
      <c r="I569" s="77"/>
    </row>
    <row r="570" spans="1:9" s="55" customFormat="1" ht="15" customHeight="1">
      <c r="A570" s="70"/>
      <c r="B570" s="95" t="s">
        <v>454</v>
      </c>
      <c r="C570" s="72"/>
      <c r="D570" s="3"/>
      <c r="E570" s="73"/>
      <c r="F570" s="73"/>
      <c r="G570" s="74"/>
      <c r="I570" s="77"/>
    </row>
    <row r="571" spans="1:9" s="55" customFormat="1" ht="15" customHeight="1">
      <c r="A571" s="70"/>
      <c r="B571" s="71" t="s">
        <v>478</v>
      </c>
      <c r="C571" s="72"/>
      <c r="D571" s="3"/>
      <c r="E571" s="73"/>
      <c r="F571" s="73"/>
      <c r="G571" s="74"/>
      <c r="I571" s="77"/>
    </row>
    <row r="572" spans="1:9" s="55" customFormat="1" ht="15" customHeight="1">
      <c r="A572" s="70"/>
      <c r="B572" s="71"/>
      <c r="C572" s="72"/>
      <c r="D572" s="3"/>
      <c r="E572" s="73"/>
      <c r="F572" s="73"/>
      <c r="G572" s="74"/>
      <c r="I572" s="77"/>
    </row>
    <row r="573" spans="1:9" s="55" customFormat="1" ht="15" customHeight="1">
      <c r="A573" s="70"/>
      <c r="B573" s="95" t="s">
        <v>479</v>
      </c>
      <c r="C573" s="72"/>
      <c r="D573" s="3"/>
      <c r="E573" s="73"/>
      <c r="F573" s="73"/>
      <c r="G573" s="74"/>
      <c r="I573" s="77"/>
    </row>
    <row r="574" spans="1:9" s="55" customFormat="1" ht="15" customHeight="1">
      <c r="A574" s="70"/>
      <c r="B574" s="117"/>
      <c r="C574" s="72"/>
      <c r="D574" s="3"/>
      <c r="E574" s="73"/>
      <c r="F574" s="73"/>
      <c r="G574" s="74"/>
      <c r="I574" s="77"/>
    </row>
    <row r="575" spans="1:9" s="55" customFormat="1" ht="15" customHeight="1">
      <c r="A575" s="70"/>
      <c r="B575" s="122" t="s">
        <v>199</v>
      </c>
      <c r="C575" s="72" t="s">
        <v>194</v>
      </c>
      <c r="D575" s="7">
        <v>647.02</v>
      </c>
      <c r="E575" s="27"/>
      <c r="F575" s="73">
        <f>E575*1.2</f>
        <v>0</v>
      </c>
      <c r="G575" s="92">
        <f>D575*E575</f>
        <v>0</v>
      </c>
      <c r="H575" s="73">
        <f>G575*1.2</f>
        <v>0</v>
      </c>
      <c r="I575" s="77"/>
    </row>
    <row r="576" spans="1:9" s="55" customFormat="1" ht="15" customHeight="1">
      <c r="A576" s="70"/>
      <c r="B576" s="117"/>
      <c r="C576" s="72"/>
      <c r="D576" s="3"/>
      <c r="E576" s="73"/>
      <c r="F576" s="73"/>
      <c r="G576" s="74"/>
      <c r="I576" s="77"/>
    </row>
    <row r="577" spans="1:9" s="55" customFormat="1" ht="15" customHeight="1">
      <c r="A577" s="70"/>
      <c r="B577" s="117"/>
      <c r="C577" s="72"/>
      <c r="D577" s="3"/>
      <c r="E577" s="73"/>
      <c r="F577" s="73"/>
      <c r="G577" s="74"/>
      <c r="I577" s="77"/>
    </row>
    <row r="578" spans="1:9" s="55" customFormat="1" ht="15" customHeight="1">
      <c r="A578" s="70" t="s">
        <v>197</v>
      </c>
      <c r="B578" s="827" t="s">
        <v>489</v>
      </c>
      <c r="C578" s="72"/>
      <c r="D578" s="3"/>
      <c r="E578" s="73"/>
      <c r="F578" s="73"/>
      <c r="G578" s="74"/>
      <c r="I578" s="77"/>
    </row>
    <row r="579" spans="1:9" s="55" customFormat="1" ht="15" customHeight="1">
      <c r="A579" s="70"/>
      <c r="B579" s="828"/>
      <c r="C579" s="72"/>
      <c r="D579" s="3"/>
      <c r="E579" s="73"/>
      <c r="F579" s="73"/>
      <c r="G579" s="74"/>
      <c r="I579" s="77"/>
    </row>
    <row r="580" spans="1:9" s="55" customFormat="1" ht="15" customHeight="1">
      <c r="A580" s="70"/>
      <c r="B580" s="828"/>
      <c r="C580" s="72"/>
      <c r="D580" s="3"/>
      <c r="E580" s="73"/>
      <c r="F580" s="73"/>
      <c r="G580" s="74"/>
      <c r="I580" s="77"/>
    </row>
    <row r="581" spans="1:9" s="55" customFormat="1" ht="15" customHeight="1">
      <c r="A581" s="70"/>
      <c r="B581" s="828"/>
      <c r="C581" s="72"/>
      <c r="D581" s="3"/>
      <c r="E581" s="73"/>
      <c r="F581" s="73"/>
      <c r="G581" s="74"/>
      <c r="I581" s="77"/>
    </row>
    <row r="582" spans="1:9" s="55" customFormat="1" ht="15" customHeight="1">
      <c r="A582" s="70"/>
      <c r="B582" s="828"/>
      <c r="C582" s="72"/>
      <c r="D582" s="3"/>
      <c r="E582" s="73"/>
      <c r="F582" s="73"/>
      <c r="G582" s="74"/>
      <c r="I582" s="77"/>
    </row>
    <row r="583" spans="1:9" s="55" customFormat="1" ht="15" customHeight="1">
      <c r="A583" s="70"/>
      <c r="B583" s="828"/>
      <c r="C583" s="72"/>
      <c r="D583" s="3"/>
      <c r="E583" s="73"/>
      <c r="F583" s="73"/>
      <c r="G583" s="74"/>
      <c r="I583" s="77"/>
    </row>
    <row r="584" spans="1:9" s="55" customFormat="1" ht="15" customHeight="1">
      <c r="A584" s="70"/>
      <c r="B584" s="828"/>
      <c r="C584" s="72"/>
      <c r="D584" s="3"/>
      <c r="E584" s="73"/>
      <c r="F584" s="73"/>
      <c r="G584" s="74"/>
      <c r="I584" s="77"/>
    </row>
    <row r="585" spans="1:9" s="55" customFormat="1" ht="15" customHeight="1">
      <c r="A585" s="70"/>
      <c r="B585" s="828"/>
      <c r="C585" s="72"/>
      <c r="D585" s="3"/>
      <c r="E585" s="73"/>
      <c r="F585" s="73"/>
      <c r="G585" s="74"/>
      <c r="I585" s="77"/>
    </row>
    <row r="586" spans="1:9" s="55" customFormat="1" ht="15" customHeight="1">
      <c r="A586" s="70"/>
      <c r="B586" s="828"/>
      <c r="C586" s="72"/>
      <c r="D586" s="3"/>
      <c r="E586" s="73"/>
      <c r="F586" s="73"/>
      <c r="G586" s="74"/>
      <c r="I586" s="77"/>
    </row>
    <row r="587" spans="1:9" s="55" customFormat="1" ht="15" customHeight="1">
      <c r="A587" s="70"/>
      <c r="B587" s="828"/>
      <c r="C587" s="72"/>
      <c r="D587" s="3"/>
      <c r="E587" s="73"/>
      <c r="F587" s="73"/>
      <c r="G587" s="74"/>
      <c r="I587" s="77"/>
    </row>
    <row r="588" spans="1:9" s="55" customFormat="1" ht="15" customHeight="1">
      <c r="A588" s="70"/>
      <c r="B588" s="828"/>
      <c r="C588" s="72"/>
      <c r="D588" s="3"/>
      <c r="E588" s="73"/>
      <c r="F588" s="73"/>
      <c r="G588" s="74"/>
      <c r="I588" s="77"/>
    </row>
    <row r="589" spans="1:9" s="55" customFormat="1" ht="15" customHeight="1">
      <c r="A589" s="70"/>
      <c r="B589" s="828"/>
      <c r="C589" s="72"/>
      <c r="D589" s="3"/>
      <c r="E589" s="73"/>
      <c r="F589" s="73"/>
      <c r="G589" s="74"/>
      <c r="I589" s="77"/>
    </row>
    <row r="590" spans="1:9" s="55" customFormat="1" ht="15" customHeight="1">
      <c r="A590" s="70"/>
      <c r="B590" s="828"/>
      <c r="C590" s="72"/>
      <c r="D590" s="3"/>
      <c r="E590" s="73"/>
      <c r="F590" s="73"/>
      <c r="G590" s="74"/>
      <c r="I590" s="77"/>
    </row>
    <row r="591" spans="1:9" s="55" customFormat="1" ht="15" customHeight="1">
      <c r="A591" s="70"/>
      <c r="B591" s="828"/>
      <c r="C591" s="72"/>
      <c r="D591" s="3"/>
      <c r="E591" s="73"/>
      <c r="F591" s="73"/>
      <c r="G591" s="74"/>
      <c r="I591" s="77"/>
    </row>
    <row r="592" spans="1:9" s="55" customFormat="1" ht="15" customHeight="1">
      <c r="A592" s="70"/>
      <c r="B592" s="828"/>
      <c r="C592" s="72"/>
      <c r="D592" s="3"/>
      <c r="E592" s="73"/>
      <c r="F592" s="73"/>
      <c r="G592" s="74"/>
      <c r="I592" s="77"/>
    </row>
    <row r="593" spans="1:9" s="55" customFormat="1" ht="15" customHeight="1">
      <c r="A593" s="70"/>
      <c r="B593" s="828"/>
      <c r="C593" s="72"/>
      <c r="D593" s="3"/>
      <c r="E593" s="73"/>
      <c r="F593" s="73"/>
      <c r="G593" s="74"/>
      <c r="I593" s="77"/>
    </row>
    <row r="594" spans="1:9" s="55" customFormat="1" ht="15" customHeight="1">
      <c r="A594" s="70"/>
      <c r="B594" s="828"/>
      <c r="C594" s="72"/>
      <c r="D594" s="3"/>
      <c r="E594" s="73"/>
      <c r="F594" s="73"/>
      <c r="G594" s="74"/>
      <c r="I594" s="77"/>
    </row>
    <row r="595" spans="1:9" s="55" customFormat="1" ht="15" customHeight="1">
      <c r="A595" s="70"/>
      <c r="B595" s="828"/>
      <c r="C595" s="72"/>
      <c r="D595" s="3"/>
      <c r="E595" s="73"/>
      <c r="F595" s="73"/>
      <c r="G595" s="74"/>
      <c r="I595" s="77"/>
    </row>
    <row r="596" spans="1:9" s="55" customFormat="1" ht="15" customHeight="1">
      <c r="A596" s="70"/>
      <c r="B596" s="828"/>
      <c r="C596" s="72"/>
      <c r="D596" s="3"/>
      <c r="E596" s="73"/>
      <c r="F596" s="73"/>
      <c r="G596" s="74"/>
      <c r="I596" s="77"/>
    </row>
    <row r="597" spans="1:9" s="55" customFormat="1" ht="15" customHeight="1">
      <c r="A597" s="70"/>
      <c r="B597" s="828"/>
      <c r="C597" s="72"/>
      <c r="D597" s="3"/>
      <c r="E597" s="73"/>
      <c r="F597" s="73"/>
      <c r="G597" s="74"/>
      <c r="I597" s="77"/>
    </row>
    <row r="598" spans="1:9" s="55" customFormat="1" ht="15" customHeight="1">
      <c r="A598" s="70"/>
      <c r="B598" s="828"/>
      <c r="C598" s="72"/>
      <c r="D598" s="3"/>
      <c r="E598" s="73"/>
      <c r="F598" s="73"/>
      <c r="G598" s="74"/>
      <c r="I598" s="77"/>
    </row>
    <row r="599" spans="1:9" s="55" customFormat="1" ht="15" customHeight="1">
      <c r="A599" s="70"/>
      <c r="B599" s="828"/>
      <c r="C599" s="72"/>
      <c r="D599" s="3"/>
      <c r="E599" s="73"/>
      <c r="F599" s="73"/>
      <c r="G599" s="74"/>
      <c r="I599" s="77"/>
    </row>
    <row r="600" spans="1:9" s="55" customFormat="1" ht="15" customHeight="1">
      <c r="A600" s="70"/>
      <c r="B600" s="828"/>
      <c r="C600" s="72"/>
      <c r="D600" s="3"/>
      <c r="E600" s="73"/>
      <c r="F600" s="73"/>
      <c r="G600" s="74"/>
      <c r="I600" s="77"/>
    </row>
    <row r="601" spans="1:9" s="55" customFormat="1" ht="15" customHeight="1">
      <c r="A601" s="70"/>
      <c r="B601" s="828"/>
      <c r="C601" s="72"/>
      <c r="D601" s="3"/>
      <c r="E601" s="73"/>
      <c r="F601" s="73"/>
      <c r="G601" s="74"/>
      <c r="I601" s="77"/>
    </row>
    <row r="602" spans="1:9" s="55" customFormat="1" ht="15" customHeight="1">
      <c r="A602" s="70"/>
      <c r="B602" s="828" t="s">
        <v>447</v>
      </c>
      <c r="C602" s="72"/>
      <c r="D602" s="3"/>
      <c r="E602" s="73"/>
      <c r="F602" s="73"/>
      <c r="G602" s="74"/>
      <c r="I602" s="77"/>
    </row>
    <row r="603" spans="1:9" s="55" customFormat="1" ht="15" customHeight="1">
      <c r="A603" s="70"/>
      <c r="B603" s="828"/>
      <c r="C603" s="72"/>
      <c r="D603" s="3"/>
      <c r="E603" s="73"/>
      <c r="F603" s="73"/>
      <c r="G603" s="74"/>
      <c r="I603" s="77"/>
    </row>
    <row r="604" spans="1:9" s="55" customFormat="1" ht="15" customHeight="1">
      <c r="A604" s="70"/>
      <c r="B604" s="71" t="s">
        <v>653</v>
      </c>
      <c r="C604" s="72"/>
      <c r="D604" s="3"/>
      <c r="E604" s="73"/>
      <c r="F604" s="73"/>
      <c r="G604" s="74"/>
      <c r="I604" s="77"/>
    </row>
    <row r="605" spans="1:9" s="55" customFormat="1" ht="15" customHeight="1">
      <c r="A605" s="70"/>
      <c r="B605" s="117"/>
      <c r="C605" s="72"/>
      <c r="D605" s="3"/>
      <c r="E605" s="73"/>
      <c r="F605" s="73"/>
      <c r="G605" s="74"/>
      <c r="I605" s="77"/>
    </row>
    <row r="606" spans="1:9" s="55" customFormat="1" ht="15" customHeight="1">
      <c r="A606" s="70"/>
      <c r="B606" s="117" t="s">
        <v>454</v>
      </c>
      <c r="C606" s="72"/>
      <c r="D606" s="3"/>
      <c r="E606" s="73"/>
      <c r="F606" s="73"/>
      <c r="G606" s="74"/>
      <c r="I606" s="77"/>
    </row>
    <row r="607" spans="1:9" s="55" customFormat="1" ht="15" customHeight="1">
      <c r="A607" s="70"/>
      <c r="B607" s="117" t="s">
        <v>448</v>
      </c>
      <c r="C607" s="72"/>
      <c r="D607" s="3"/>
      <c r="E607" s="73"/>
      <c r="F607" s="73"/>
      <c r="G607" s="74"/>
      <c r="I607" s="77"/>
    </row>
    <row r="608" spans="1:9" s="55" customFormat="1" ht="15" customHeight="1">
      <c r="A608" s="70"/>
      <c r="B608" s="117"/>
      <c r="C608" s="72"/>
      <c r="D608" s="3"/>
      <c r="E608" s="73"/>
      <c r="F608" s="73"/>
      <c r="G608" s="74"/>
      <c r="I608" s="77"/>
    </row>
    <row r="609" spans="1:9" s="55" customFormat="1" ht="15" customHeight="1">
      <c r="A609" s="70"/>
      <c r="B609" s="117" t="s">
        <v>184</v>
      </c>
      <c r="C609" s="72"/>
      <c r="D609" s="3"/>
      <c r="E609" s="73"/>
      <c r="F609" s="73"/>
      <c r="G609" s="74"/>
      <c r="I609" s="77"/>
    </row>
    <row r="610" spans="1:9" s="55" customFormat="1" ht="15" customHeight="1">
      <c r="A610" s="70"/>
      <c r="B610" s="828" t="s">
        <v>657</v>
      </c>
      <c r="C610" s="72"/>
      <c r="D610" s="3"/>
      <c r="E610" s="73"/>
      <c r="F610" s="73"/>
      <c r="G610" s="74"/>
      <c r="I610" s="77"/>
    </row>
    <row r="611" spans="1:9" s="55" customFormat="1" ht="15" customHeight="1">
      <c r="A611" s="70"/>
      <c r="B611" s="828"/>
      <c r="C611" s="72"/>
      <c r="D611" s="3"/>
      <c r="E611" s="73"/>
      <c r="F611" s="73"/>
      <c r="G611" s="74"/>
      <c r="I611" s="77"/>
    </row>
    <row r="612" spans="1:9" s="55" customFormat="1" ht="15" customHeight="1">
      <c r="A612" s="70"/>
      <c r="B612" s="117"/>
      <c r="C612" s="72"/>
      <c r="D612" s="3"/>
      <c r="E612" s="73"/>
      <c r="F612" s="73"/>
      <c r="G612" s="74"/>
      <c r="I612" s="77"/>
    </row>
    <row r="613" spans="1:9" s="55" customFormat="1" ht="15" customHeight="1">
      <c r="A613" s="70"/>
      <c r="B613" s="117" t="s">
        <v>227</v>
      </c>
      <c r="C613" s="72"/>
      <c r="D613" s="3"/>
      <c r="E613" s="73"/>
      <c r="F613" s="73"/>
      <c r="G613" s="74"/>
      <c r="I613" s="77"/>
    </row>
    <row r="614" spans="1:9" s="55" customFormat="1" ht="15" customHeight="1">
      <c r="A614" s="70"/>
      <c r="B614" s="828" t="s">
        <v>663</v>
      </c>
      <c r="C614" s="72"/>
      <c r="D614" s="3"/>
      <c r="E614" s="73"/>
      <c r="F614" s="73"/>
      <c r="G614" s="74"/>
      <c r="I614" s="77"/>
    </row>
    <row r="615" spans="1:9" s="55" customFormat="1" ht="15" customHeight="1">
      <c r="A615" s="70"/>
      <c r="B615" s="828"/>
      <c r="C615" s="72"/>
      <c r="D615" s="3"/>
      <c r="E615" s="73"/>
      <c r="F615" s="73"/>
      <c r="G615" s="74"/>
      <c r="I615" s="77"/>
    </row>
    <row r="616" spans="1:9" s="55" customFormat="1" ht="15" customHeight="1">
      <c r="A616" s="70"/>
      <c r="B616" s="117"/>
      <c r="C616" s="72"/>
      <c r="D616" s="3"/>
      <c r="E616" s="73"/>
      <c r="F616" s="73"/>
      <c r="G616" s="74"/>
      <c r="I616" s="77"/>
    </row>
    <row r="617" spans="1:9" s="55" customFormat="1" ht="15" customHeight="1">
      <c r="A617" s="70"/>
      <c r="B617" s="122" t="s">
        <v>199</v>
      </c>
      <c r="C617" s="72" t="s">
        <v>194</v>
      </c>
      <c r="D617" s="7">
        <v>1348.88</v>
      </c>
      <c r="E617" s="27"/>
      <c r="F617" s="73">
        <f>E617*1.2</f>
        <v>0</v>
      </c>
      <c r="G617" s="92">
        <f>D617*E617</f>
        <v>0</v>
      </c>
      <c r="H617" s="73">
        <f>G617*1.2</f>
        <v>0</v>
      </c>
      <c r="I617" s="77"/>
    </row>
    <row r="618" spans="1:9" s="55" customFormat="1" ht="15" customHeight="1">
      <c r="A618" s="70"/>
      <c r="B618" s="122"/>
      <c r="C618" s="72"/>
      <c r="D618" s="3"/>
      <c r="E618" s="73"/>
      <c r="F618" s="73"/>
      <c r="G618" s="74"/>
      <c r="I618" s="77"/>
    </row>
    <row r="619" spans="1:9" s="55" customFormat="1" ht="15" customHeight="1">
      <c r="A619" s="70"/>
      <c r="B619" s="117"/>
      <c r="C619" s="72"/>
      <c r="D619" s="3"/>
      <c r="E619" s="73"/>
      <c r="F619" s="73"/>
      <c r="G619" s="74"/>
      <c r="I619" s="77"/>
    </row>
    <row r="620" spans="1:9" s="55" customFormat="1" ht="15" customHeight="1">
      <c r="A620" s="97" t="s">
        <v>198</v>
      </c>
      <c r="B620" s="827" t="s">
        <v>1021</v>
      </c>
      <c r="C620" s="3"/>
      <c r="D620" s="73"/>
      <c r="E620" s="74"/>
      <c r="F620" s="132"/>
      <c r="G620" s="54"/>
      <c r="I620" s="77"/>
    </row>
    <row r="621" spans="1:9" s="55" customFormat="1" ht="15" customHeight="1">
      <c r="A621" s="97"/>
      <c r="B621" s="827"/>
      <c r="C621" s="3"/>
      <c r="D621" s="73"/>
      <c r="E621" s="74"/>
      <c r="F621" s="132"/>
      <c r="G621" s="54"/>
      <c r="I621" s="77"/>
    </row>
    <row r="622" spans="1:9" s="55" customFormat="1" ht="15" customHeight="1">
      <c r="A622" s="97"/>
      <c r="B622" s="827"/>
      <c r="C622" s="3"/>
      <c r="D622" s="73"/>
      <c r="E622" s="74"/>
      <c r="F622" s="132"/>
      <c r="G622" s="54"/>
      <c r="I622" s="77"/>
    </row>
    <row r="623" spans="1:9" s="55" customFormat="1" ht="15" customHeight="1">
      <c r="A623" s="97"/>
      <c r="B623" s="827"/>
      <c r="C623" s="3"/>
      <c r="D623" s="73"/>
      <c r="E623" s="74"/>
      <c r="F623" s="132"/>
      <c r="G623" s="54"/>
      <c r="I623" s="77"/>
    </row>
    <row r="624" spans="1:9" s="55" customFormat="1" ht="15" customHeight="1">
      <c r="A624" s="97"/>
      <c r="B624" s="827"/>
      <c r="C624" s="3"/>
      <c r="D624" s="73"/>
      <c r="E624" s="74"/>
      <c r="F624" s="132"/>
      <c r="G624" s="54"/>
      <c r="I624" s="77"/>
    </row>
    <row r="625" spans="1:9" s="55" customFormat="1" ht="15" customHeight="1">
      <c r="A625" s="97"/>
      <c r="B625" s="827"/>
      <c r="C625" s="3"/>
      <c r="D625" s="73"/>
      <c r="E625" s="74"/>
      <c r="F625" s="132"/>
      <c r="G625" s="54"/>
      <c r="I625" s="77"/>
    </row>
    <row r="626" spans="1:9" s="55" customFormat="1" ht="15" customHeight="1">
      <c r="A626" s="97"/>
      <c r="B626" s="827"/>
      <c r="C626" s="3"/>
      <c r="D626" s="73"/>
      <c r="E626" s="74"/>
      <c r="F626" s="132"/>
      <c r="G626" s="54"/>
      <c r="I626" s="77"/>
    </row>
    <row r="627" spans="1:9" s="55" customFormat="1" ht="15" customHeight="1">
      <c r="A627" s="97"/>
      <c r="B627" s="827"/>
      <c r="C627" s="3"/>
      <c r="D627" s="73"/>
      <c r="E627" s="74"/>
      <c r="F627" s="132"/>
      <c r="G627" s="54"/>
      <c r="I627" s="77"/>
    </row>
    <row r="628" spans="1:9" s="55" customFormat="1" ht="15" customHeight="1">
      <c r="A628" s="97"/>
      <c r="B628" s="827"/>
      <c r="C628" s="3"/>
      <c r="D628" s="73"/>
      <c r="E628" s="74"/>
      <c r="F628" s="132"/>
      <c r="G628" s="54"/>
      <c r="I628" s="77"/>
    </row>
    <row r="629" spans="1:9" s="55" customFormat="1" ht="15" customHeight="1">
      <c r="A629" s="97"/>
      <c r="B629" s="827"/>
      <c r="C629" s="3"/>
      <c r="D629" s="73"/>
      <c r="E629" s="74"/>
      <c r="F629" s="132"/>
      <c r="G629" s="54"/>
      <c r="I629" s="77"/>
    </row>
    <row r="630" spans="1:9" s="55" customFormat="1" ht="15" customHeight="1">
      <c r="A630" s="97"/>
      <c r="B630" s="827"/>
      <c r="C630" s="3"/>
      <c r="D630" s="73"/>
      <c r="E630" s="74"/>
      <c r="F630" s="132"/>
      <c r="G630" s="54"/>
      <c r="I630" s="77"/>
    </row>
    <row r="631" spans="1:9" s="55" customFormat="1" ht="15" customHeight="1">
      <c r="A631" s="97"/>
      <c r="B631" s="827"/>
      <c r="C631" s="3"/>
      <c r="D631" s="73"/>
      <c r="E631" s="74"/>
      <c r="F631" s="132"/>
      <c r="G631" s="54"/>
      <c r="I631" s="77"/>
    </row>
    <row r="632" spans="1:9" s="55" customFormat="1" ht="15" customHeight="1">
      <c r="A632" s="97"/>
      <c r="B632" s="827"/>
      <c r="C632" s="3"/>
      <c r="D632" s="73"/>
      <c r="E632" s="74"/>
      <c r="F632" s="132"/>
      <c r="G632" s="54"/>
      <c r="I632" s="77"/>
    </row>
    <row r="633" spans="1:9" s="55" customFormat="1" ht="15" customHeight="1">
      <c r="A633" s="97"/>
      <c r="B633" s="827"/>
      <c r="C633" s="3"/>
      <c r="D633" s="73"/>
      <c r="E633" s="74"/>
      <c r="F633" s="132"/>
      <c r="G633" s="54"/>
      <c r="I633" s="77"/>
    </row>
    <row r="634" spans="1:9" s="55" customFormat="1" ht="15" customHeight="1">
      <c r="A634" s="97"/>
      <c r="B634" s="827"/>
      <c r="C634" s="3"/>
      <c r="D634" s="73"/>
      <c r="E634" s="74"/>
      <c r="F634" s="132"/>
      <c r="G634" s="54"/>
      <c r="I634" s="77"/>
    </row>
    <row r="635" spans="1:9" s="55" customFormat="1" ht="15" customHeight="1">
      <c r="A635" s="97"/>
      <c r="B635" s="827"/>
      <c r="C635" s="3"/>
      <c r="D635" s="73"/>
      <c r="E635" s="74"/>
      <c r="F635" s="132"/>
      <c r="G635" s="54"/>
      <c r="I635" s="77"/>
    </row>
    <row r="636" spans="1:9" s="55" customFormat="1" ht="15" customHeight="1">
      <c r="A636" s="97"/>
      <c r="B636" s="827"/>
      <c r="C636" s="3"/>
      <c r="D636" s="73"/>
      <c r="E636" s="74"/>
      <c r="F636" s="132"/>
      <c r="G636" s="54"/>
      <c r="I636" s="77"/>
    </row>
    <row r="637" spans="1:9" s="55" customFormat="1" ht="15" customHeight="1">
      <c r="A637" s="97"/>
      <c r="B637" s="827"/>
      <c r="C637" s="3"/>
      <c r="D637" s="73"/>
      <c r="E637" s="74"/>
      <c r="F637" s="132"/>
      <c r="G637" s="54"/>
      <c r="I637" s="77"/>
    </row>
    <row r="638" spans="1:9" s="55" customFormat="1" ht="15" customHeight="1">
      <c r="A638" s="97"/>
      <c r="B638" s="827"/>
      <c r="C638" s="3"/>
      <c r="D638" s="73"/>
      <c r="E638" s="74"/>
      <c r="F638" s="132"/>
      <c r="G638" s="54"/>
      <c r="I638" s="77"/>
    </row>
    <row r="639" spans="1:9" s="55" customFormat="1" ht="15" customHeight="1">
      <c r="A639" s="97"/>
      <c r="B639" s="827"/>
      <c r="C639" s="3"/>
      <c r="D639" s="73"/>
      <c r="E639" s="74"/>
      <c r="F639" s="132"/>
      <c r="G639" s="54"/>
      <c r="I639" s="77"/>
    </row>
    <row r="640" spans="1:9" s="55" customFormat="1" ht="15" customHeight="1">
      <c r="A640" s="97"/>
      <c r="B640" s="827"/>
      <c r="C640" s="3"/>
      <c r="D640" s="73"/>
      <c r="E640" s="74"/>
      <c r="F640" s="132"/>
      <c r="G640" s="54"/>
      <c r="I640" s="77"/>
    </row>
    <row r="641" spans="1:9" s="55" customFormat="1" ht="15" customHeight="1">
      <c r="A641" s="97"/>
      <c r="B641" s="827"/>
      <c r="C641" s="3"/>
      <c r="D641" s="73"/>
      <c r="E641" s="74"/>
      <c r="F641" s="132"/>
      <c r="G641" s="54"/>
      <c r="I641" s="77"/>
    </row>
    <row r="642" spans="1:9" s="55" customFormat="1" ht="15" customHeight="1">
      <c r="A642" s="97"/>
      <c r="B642" s="827"/>
      <c r="C642" s="3"/>
      <c r="D642" s="73"/>
      <c r="E642" s="74"/>
      <c r="F642" s="132"/>
      <c r="G642" s="54"/>
      <c r="I642" s="77"/>
    </row>
    <row r="643" spans="1:9" s="55" customFormat="1" ht="15" customHeight="1">
      <c r="A643" s="97"/>
      <c r="B643" s="827"/>
      <c r="C643" s="3"/>
      <c r="D643" s="73"/>
      <c r="E643" s="74"/>
      <c r="F643" s="132"/>
      <c r="G643" s="54"/>
      <c r="I643" s="77"/>
    </row>
    <row r="644" spans="1:9" s="55" customFormat="1" ht="15" customHeight="1">
      <c r="A644" s="97"/>
      <c r="B644" s="827"/>
      <c r="C644" s="3"/>
      <c r="D644" s="73"/>
      <c r="E644" s="74"/>
      <c r="F644" s="132"/>
      <c r="G644" s="54"/>
      <c r="I644" s="77"/>
    </row>
    <row r="645" spans="1:9" s="55" customFormat="1" ht="15" customHeight="1">
      <c r="A645" s="97"/>
      <c r="B645" s="827"/>
      <c r="C645" s="3"/>
      <c r="D645" s="73"/>
      <c r="E645" s="74"/>
      <c r="F645" s="132"/>
      <c r="G645" s="54"/>
      <c r="I645" s="77"/>
    </row>
    <row r="646" spans="1:9" s="55" customFormat="1" ht="15" customHeight="1">
      <c r="A646" s="70"/>
      <c r="B646" s="828" t="s">
        <v>447</v>
      </c>
      <c r="C646" s="3"/>
      <c r="D646" s="73"/>
      <c r="E646" s="74"/>
      <c r="F646" s="132"/>
      <c r="G646" s="54"/>
      <c r="I646" s="77"/>
    </row>
    <row r="647" spans="1:9" s="55" customFormat="1" ht="15" customHeight="1">
      <c r="A647" s="70"/>
      <c r="B647" s="828"/>
      <c r="C647" s="3"/>
      <c r="D647" s="73"/>
      <c r="E647" s="74"/>
      <c r="F647" s="132"/>
      <c r="G647" s="54"/>
      <c r="I647" s="77"/>
    </row>
    <row r="648" spans="1:9" s="55" customFormat="1" ht="15" customHeight="1">
      <c r="A648" s="70"/>
      <c r="B648" s="71" t="s">
        <v>653</v>
      </c>
      <c r="C648" s="3"/>
      <c r="D648" s="73"/>
      <c r="E648" s="74"/>
      <c r="F648" s="132"/>
      <c r="G648" s="54"/>
      <c r="I648" s="77"/>
    </row>
    <row r="649" spans="1:9" s="55" customFormat="1" ht="15" customHeight="1">
      <c r="A649" s="70"/>
      <c r="B649" s="72"/>
      <c r="C649" s="3"/>
      <c r="D649" s="73"/>
      <c r="E649" s="74"/>
      <c r="F649" s="132"/>
      <c r="G649" s="54"/>
      <c r="I649" s="77"/>
    </row>
    <row r="650" spans="1:9" s="55" customFormat="1" ht="15" customHeight="1">
      <c r="A650" s="70"/>
      <c r="B650" s="72"/>
      <c r="C650" s="3"/>
      <c r="D650" s="73"/>
      <c r="E650" s="74"/>
      <c r="F650" s="132"/>
      <c r="G650" s="54"/>
      <c r="I650" s="77"/>
    </row>
    <row r="651" spans="1:9" s="55" customFormat="1" ht="15" customHeight="1">
      <c r="A651" s="70"/>
      <c r="B651" s="122" t="s">
        <v>199</v>
      </c>
      <c r="C651" s="72" t="s">
        <v>194</v>
      </c>
      <c r="D651" s="7">
        <v>65</v>
      </c>
      <c r="E651" s="27"/>
      <c r="F651" s="73">
        <f>E651*1.2</f>
        <v>0</v>
      </c>
      <c r="G651" s="92">
        <f>D651*E651</f>
        <v>0</v>
      </c>
      <c r="H651" s="73">
        <f>G651*1.2</f>
        <v>0</v>
      </c>
      <c r="I651" s="77"/>
    </row>
    <row r="652" spans="1:9" s="55" customFormat="1" ht="15" customHeight="1">
      <c r="A652" s="70"/>
      <c r="B652" s="72"/>
      <c r="C652" s="3"/>
      <c r="D652" s="73"/>
      <c r="E652" s="74"/>
      <c r="F652" s="132"/>
      <c r="G652" s="54"/>
      <c r="I652" s="77"/>
    </row>
    <row r="653" spans="1:9" s="55" customFormat="1" ht="15" customHeight="1">
      <c r="A653" s="70"/>
      <c r="B653" s="72"/>
      <c r="C653" s="3"/>
      <c r="D653" s="73"/>
      <c r="E653" s="74"/>
      <c r="F653" s="132"/>
      <c r="G653" s="54"/>
      <c r="I653" s="77"/>
    </row>
    <row r="654" spans="1:9" s="55" customFormat="1" ht="15" customHeight="1">
      <c r="A654" s="70"/>
      <c r="B654" s="72"/>
      <c r="C654" s="3"/>
      <c r="D654" s="73"/>
      <c r="E654" s="74"/>
      <c r="F654" s="132"/>
      <c r="G654" s="54"/>
      <c r="I654" s="77"/>
    </row>
    <row r="655" spans="1:9" s="55" customFormat="1" ht="15" customHeight="1">
      <c r="A655" s="105"/>
      <c r="B655" s="829" t="s">
        <v>467</v>
      </c>
      <c r="C655" s="830"/>
      <c r="D655" s="830"/>
      <c r="E655" s="831"/>
      <c r="F655" s="106"/>
      <c r="G655" s="106">
        <f>SUM(G429:G654)</f>
        <v>0</v>
      </c>
      <c r="H655" s="106">
        <f>SUM(H429:H654)</f>
        <v>0</v>
      </c>
      <c r="I655" s="77"/>
    </row>
    <row r="656" spans="1:9" s="55" customFormat="1" ht="15" customHeight="1">
      <c r="A656" s="107"/>
      <c r="B656" s="108"/>
      <c r="C656" s="109"/>
      <c r="D656" s="110"/>
      <c r="E656" s="109"/>
      <c r="F656" s="109"/>
      <c r="G656" s="111"/>
      <c r="I656" s="77"/>
    </row>
    <row r="657" spans="1:9" s="55" customFormat="1" ht="15" customHeight="1">
      <c r="A657" s="78" t="s">
        <v>453</v>
      </c>
      <c r="B657" s="79" t="s">
        <v>483</v>
      </c>
      <c r="C657" s="80"/>
      <c r="D657" s="81"/>
      <c r="E657" s="81"/>
      <c r="F657" s="81"/>
      <c r="G657" s="81"/>
      <c r="H657" s="115"/>
      <c r="I657" s="77"/>
    </row>
    <row r="658" spans="1:9" s="55" customFormat="1" ht="15" customHeight="1">
      <c r="A658" s="70"/>
      <c r="B658" s="133"/>
      <c r="C658" s="72"/>
      <c r="D658" s="3"/>
      <c r="E658" s="73"/>
      <c r="F658" s="73"/>
      <c r="G658" s="74"/>
      <c r="I658" s="77"/>
    </row>
    <row r="659" spans="1:9" s="55" customFormat="1" ht="15" customHeight="1">
      <c r="A659" s="70" t="s">
        <v>190</v>
      </c>
      <c r="B659" s="827" t="s">
        <v>435</v>
      </c>
      <c r="C659" s="72"/>
      <c r="D659" s="3"/>
      <c r="E659" s="73"/>
      <c r="F659" s="73"/>
      <c r="G659" s="74"/>
      <c r="I659" s="77"/>
    </row>
    <row r="660" spans="1:9" s="55" customFormat="1" ht="15" customHeight="1">
      <c r="A660" s="70"/>
      <c r="B660" s="827"/>
      <c r="C660" s="72"/>
      <c r="D660" s="3"/>
      <c r="E660" s="73"/>
      <c r="F660" s="73"/>
      <c r="G660" s="74"/>
      <c r="I660" s="77"/>
    </row>
    <row r="661" spans="1:9" s="55" customFormat="1" ht="15" customHeight="1">
      <c r="A661" s="70"/>
      <c r="B661" s="827"/>
      <c r="C661" s="72"/>
      <c r="D661" s="3"/>
      <c r="E661" s="73"/>
      <c r="F661" s="73"/>
      <c r="G661" s="74"/>
      <c r="I661" s="77"/>
    </row>
    <row r="662" spans="1:9" s="55" customFormat="1" ht="15" customHeight="1">
      <c r="A662" s="70"/>
      <c r="B662" s="827"/>
      <c r="C662" s="72"/>
      <c r="D662" s="3"/>
      <c r="E662" s="73"/>
      <c r="F662" s="73"/>
      <c r="G662" s="74"/>
      <c r="I662" s="77"/>
    </row>
    <row r="663" spans="1:9" s="55" customFormat="1" ht="15" customHeight="1">
      <c r="A663" s="70"/>
      <c r="B663" s="827"/>
      <c r="C663" s="72"/>
      <c r="D663" s="3"/>
      <c r="E663" s="73"/>
      <c r="F663" s="73"/>
      <c r="G663" s="74"/>
      <c r="I663" s="77"/>
    </row>
    <row r="664" spans="1:9" s="55" customFormat="1" ht="15" customHeight="1">
      <c r="A664" s="70"/>
      <c r="B664" s="827"/>
      <c r="C664" s="72"/>
      <c r="D664" s="3"/>
      <c r="E664" s="73"/>
      <c r="F664" s="73"/>
      <c r="G664" s="74"/>
      <c r="I664" s="77"/>
    </row>
    <row r="665" spans="1:9" s="55" customFormat="1" ht="15" customHeight="1">
      <c r="A665" s="70"/>
      <c r="B665" s="827"/>
      <c r="C665" s="72"/>
      <c r="D665" s="3"/>
      <c r="E665" s="73"/>
      <c r="F665" s="73"/>
      <c r="G665" s="74"/>
      <c r="I665" s="77"/>
    </row>
    <row r="666" spans="1:9" s="55" customFormat="1" ht="15" customHeight="1">
      <c r="A666" s="70"/>
      <c r="B666" s="827"/>
      <c r="C666" s="72"/>
      <c r="D666" s="3"/>
      <c r="E666" s="73"/>
      <c r="F666" s="73"/>
      <c r="G666" s="74"/>
      <c r="I666" s="77"/>
    </row>
    <row r="667" spans="1:9" s="55" customFormat="1" ht="15" customHeight="1">
      <c r="A667" s="70"/>
      <c r="B667" s="827"/>
      <c r="C667" s="72"/>
      <c r="D667" s="3"/>
      <c r="E667" s="73"/>
      <c r="F667" s="73"/>
      <c r="G667" s="74"/>
      <c r="I667" s="77"/>
    </row>
    <row r="668" spans="1:9" s="55" customFormat="1" ht="15" customHeight="1">
      <c r="A668" s="70"/>
      <c r="B668" s="827"/>
      <c r="C668" s="72"/>
      <c r="D668" s="3"/>
      <c r="E668" s="73"/>
      <c r="F668" s="73"/>
      <c r="G668" s="74"/>
      <c r="I668" s="77"/>
    </row>
    <row r="669" spans="1:9" s="55" customFormat="1" ht="15" customHeight="1">
      <c r="A669" s="70"/>
      <c r="B669" s="827"/>
      <c r="C669" s="72"/>
      <c r="D669" s="3"/>
      <c r="E669" s="73"/>
      <c r="F669" s="73"/>
      <c r="G669" s="74"/>
      <c r="I669" s="77"/>
    </row>
    <row r="670" spans="1:9" s="55" customFormat="1" ht="15" customHeight="1">
      <c r="A670" s="70"/>
      <c r="B670" s="827"/>
      <c r="C670" s="72"/>
      <c r="D670" s="3"/>
      <c r="E670" s="73"/>
      <c r="F670" s="73"/>
      <c r="G670" s="74"/>
      <c r="I670" s="77"/>
    </row>
    <row r="671" spans="1:9" s="55" customFormat="1" ht="15" customHeight="1">
      <c r="A671" s="70"/>
      <c r="B671" s="54" t="s">
        <v>652</v>
      </c>
      <c r="C671" s="72"/>
      <c r="D671" s="3"/>
      <c r="E671" s="73"/>
      <c r="F671" s="73"/>
      <c r="G671" s="74"/>
      <c r="I671" s="77"/>
    </row>
    <row r="672" spans="1:9" s="55" customFormat="1" ht="15" customHeight="1">
      <c r="A672" s="70"/>
      <c r="B672" s="71" t="s">
        <v>653</v>
      </c>
      <c r="C672" s="72"/>
      <c r="D672" s="3"/>
      <c r="E672" s="73"/>
      <c r="F672" s="73"/>
      <c r="G672" s="74"/>
      <c r="I672" s="77"/>
    </row>
    <row r="673" spans="1:9" s="55" customFormat="1" ht="15" customHeight="1">
      <c r="A673" s="70"/>
      <c r="B673" s="71"/>
      <c r="C673" s="72"/>
      <c r="D673" s="3"/>
      <c r="E673" s="73"/>
      <c r="F673" s="73"/>
      <c r="G673" s="74"/>
      <c r="I673" s="77"/>
    </row>
    <row r="674" spans="1:9" s="55" customFormat="1" ht="15" customHeight="1">
      <c r="A674" s="70"/>
      <c r="B674" s="71" t="s">
        <v>454</v>
      </c>
      <c r="C674" s="72"/>
      <c r="D674" s="3"/>
      <c r="E674" s="73"/>
      <c r="F674" s="73"/>
      <c r="G674" s="74"/>
      <c r="I674" s="77"/>
    </row>
    <row r="675" spans="1:9" s="55" customFormat="1" ht="15" customHeight="1">
      <c r="A675" s="70"/>
      <c r="B675" s="71" t="s">
        <v>334</v>
      </c>
      <c r="C675" s="72"/>
      <c r="D675" s="3"/>
      <c r="E675" s="73"/>
      <c r="F675" s="73"/>
      <c r="G675" s="74"/>
      <c r="I675" s="77"/>
    </row>
    <row r="676" spans="1:9" s="55" customFormat="1" ht="15" customHeight="1">
      <c r="A676" s="70"/>
      <c r="B676" s="71"/>
      <c r="C676" s="72"/>
      <c r="D676" s="3"/>
      <c r="E676" s="73"/>
      <c r="F676" s="73"/>
      <c r="G676" s="74"/>
      <c r="I676" s="77"/>
    </row>
    <row r="677" spans="1:9" s="55" customFormat="1" ht="15" customHeight="1">
      <c r="A677" s="70"/>
      <c r="B677" s="71" t="s">
        <v>335</v>
      </c>
      <c r="C677" s="72"/>
      <c r="D677" s="3"/>
      <c r="E677" s="73"/>
      <c r="F677" s="73"/>
      <c r="G677" s="74"/>
      <c r="I677" s="77"/>
    </row>
    <row r="678" spans="1:9" s="55" customFormat="1" ht="15" customHeight="1">
      <c r="A678" s="70"/>
      <c r="B678" s="71"/>
      <c r="C678" s="72"/>
      <c r="D678" s="3"/>
      <c r="E678" s="73"/>
      <c r="F678" s="73"/>
      <c r="G678" s="74"/>
      <c r="I678" s="77"/>
    </row>
    <row r="679" spans="1:9" s="55" customFormat="1" ht="15" customHeight="1">
      <c r="A679" s="70"/>
      <c r="B679" s="117" t="s">
        <v>184</v>
      </c>
      <c r="C679" s="72"/>
      <c r="D679" s="3"/>
      <c r="E679" s="73"/>
      <c r="F679" s="73"/>
      <c r="G679" s="74"/>
      <c r="I679" s="77"/>
    </row>
    <row r="680" spans="1:9" s="55" customFormat="1" ht="15" customHeight="1">
      <c r="A680" s="70"/>
      <c r="B680" s="71" t="s">
        <v>490</v>
      </c>
      <c r="C680" s="72"/>
      <c r="D680" s="3"/>
      <c r="E680" s="73"/>
      <c r="F680" s="73"/>
      <c r="G680" s="74"/>
      <c r="I680" s="77"/>
    </row>
    <row r="681" spans="1:9" s="55" customFormat="1" ht="15" customHeight="1">
      <c r="A681" s="70"/>
      <c r="B681" s="71"/>
      <c r="C681" s="72"/>
      <c r="D681" s="3"/>
      <c r="E681" s="73"/>
      <c r="F681" s="73"/>
      <c r="G681" s="74"/>
      <c r="I681" s="77"/>
    </row>
    <row r="682" spans="1:9" s="55" customFormat="1" ht="15" customHeight="1">
      <c r="A682" s="70"/>
      <c r="B682" s="71" t="s">
        <v>491</v>
      </c>
      <c r="C682" s="72"/>
      <c r="D682" s="3"/>
      <c r="E682" s="73"/>
      <c r="F682" s="73"/>
      <c r="G682" s="74"/>
      <c r="I682" s="77"/>
    </row>
    <row r="683" spans="1:9" s="55" customFormat="1" ht="15" customHeight="1">
      <c r="A683" s="70"/>
      <c r="B683" s="71"/>
      <c r="C683" s="72"/>
      <c r="D683" s="3"/>
      <c r="E683" s="73"/>
      <c r="F683" s="73"/>
      <c r="G683" s="74"/>
      <c r="I683" s="77"/>
    </row>
    <row r="684" spans="1:9" s="55" customFormat="1" ht="15" customHeight="1">
      <c r="A684" s="70"/>
      <c r="B684" s="117" t="s">
        <v>227</v>
      </c>
      <c r="C684" s="72"/>
      <c r="D684" s="3"/>
      <c r="E684" s="73"/>
      <c r="F684" s="73"/>
      <c r="G684" s="74"/>
      <c r="I684" s="77"/>
    </row>
    <row r="685" spans="1:9" s="55" customFormat="1" ht="15" customHeight="1">
      <c r="A685" s="70"/>
      <c r="B685" s="71" t="s">
        <v>492</v>
      </c>
      <c r="C685" s="72"/>
      <c r="D685" s="3"/>
      <c r="E685" s="73"/>
      <c r="F685" s="73"/>
      <c r="G685" s="74"/>
      <c r="I685" s="77"/>
    </row>
    <row r="686" spans="1:9" s="55" customFormat="1" ht="15" customHeight="1">
      <c r="A686" s="70"/>
      <c r="B686" s="71"/>
      <c r="C686" s="72"/>
      <c r="D686" s="3"/>
      <c r="E686" s="73"/>
      <c r="F686" s="73"/>
      <c r="G686" s="74"/>
      <c r="I686" s="77"/>
    </row>
    <row r="687" spans="1:9" s="55" customFormat="1" ht="15" customHeight="1">
      <c r="A687" s="70"/>
      <c r="B687" s="71" t="s">
        <v>493</v>
      </c>
      <c r="C687" s="72"/>
      <c r="D687" s="3"/>
      <c r="E687" s="73"/>
      <c r="F687" s="73"/>
      <c r="G687" s="74"/>
      <c r="I687" s="77"/>
    </row>
    <row r="688" spans="1:9" s="55" customFormat="1" ht="15" customHeight="1">
      <c r="A688" s="70"/>
      <c r="B688" s="71"/>
      <c r="C688" s="72"/>
      <c r="D688" s="3"/>
      <c r="E688" s="73"/>
      <c r="F688" s="73"/>
      <c r="G688" s="74"/>
      <c r="I688" s="77"/>
    </row>
    <row r="689" spans="1:9" s="55" customFormat="1" ht="15" customHeight="1">
      <c r="A689" s="70"/>
      <c r="B689" s="94" t="s">
        <v>199</v>
      </c>
      <c r="C689" s="72" t="s">
        <v>194</v>
      </c>
      <c r="D689" s="7">
        <v>759.15</v>
      </c>
      <c r="E689" s="27"/>
      <c r="F689" s="73">
        <f>E689*1.2</f>
        <v>0</v>
      </c>
      <c r="G689" s="92">
        <f>D689*E689</f>
        <v>0</v>
      </c>
      <c r="H689" s="73">
        <f>G689*1.2</f>
        <v>0</v>
      </c>
      <c r="I689" s="77"/>
    </row>
    <row r="690" spans="1:9" s="55" customFormat="1" ht="15" customHeight="1">
      <c r="A690" s="70"/>
      <c r="B690" s="71"/>
      <c r="C690" s="72"/>
      <c r="D690" s="3"/>
      <c r="E690" s="73"/>
      <c r="F690" s="73"/>
      <c r="G690" s="74"/>
      <c r="I690" s="77"/>
    </row>
    <row r="691" spans="1:9" s="55" customFormat="1" ht="15" customHeight="1">
      <c r="A691" s="70"/>
      <c r="B691" s="71"/>
      <c r="C691" s="72"/>
      <c r="D691" s="3"/>
      <c r="E691" s="73"/>
      <c r="F691" s="73"/>
      <c r="G691" s="74"/>
      <c r="I691" s="77"/>
    </row>
    <row r="692" spans="1:9" s="55" customFormat="1" ht="15" customHeight="1">
      <c r="A692" s="70" t="s">
        <v>192</v>
      </c>
      <c r="B692" s="821" t="s">
        <v>107</v>
      </c>
      <c r="C692" s="72"/>
      <c r="D692" s="3"/>
      <c r="E692" s="73"/>
      <c r="F692" s="73"/>
      <c r="G692" s="74"/>
      <c r="I692" s="77"/>
    </row>
    <row r="693" spans="1:9" s="55" customFormat="1" ht="15" customHeight="1">
      <c r="A693" s="70"/>
      <c r="B693" s="820"/>
      <c r="C693" s="72"/>
      <c r="D693" s="3"/>
      <c r="E693" s="73"/>
      <c r="F693" s="73"/>
      <c r="G693" s="74"/>
      <c r="I693" s="77"/>
    </row>
    <row r="694" spans="1:9" s="55" customFormat="1" ht="15" customHeight="1">
      <c r="A694" s="70"/>
      <c r="B694" s="820"/>
      <c r="C694" s="72"/>
      <c r="D694" s="3"/>
      <c r="E694" s="73"/>
      <c r="F694" s="73"/>
      <c r="G694" s="74"/>
      <c r="I694" s="77"/>
    </row>
    <row r="695" spans="1:9" s="55" customFormat="1" ht="15" customHeight="1">
      <c r="A695" s="70"/>
      <c r="B695" s="820"/>
      <c r="C695" s="72"/>
      <c r="D695" s="3"/>
      <c r="E695" s="73"/>
      <c r="F695" s="73"/>
      <c r="G695" s="74"/>
      <c r="I695" s="77"/>
    </row>
    <row r="696" spans="1:9" s="55" customFormat="1" ht="15" customHeight="1">
      <c r="A696" s="70"/>
      <c r="B696" s="820"/>
      <c r="C696" s="72"/>
      <c r="D696" s="3"/>
      <c r="E696" s="73"/>
      <c r="F696" s="73"/>
      <c r="G696" s="74"/>
      <c r="I696" s="77"/>
    </row>
    <row r="697" spans="1:9" s="55" customFormat="1" ht="15" customHeight="1">
      <c r="A697" s="70"/>
      <c r="B697" s="820"/>
      <c r="C697" s="72"/>
      <c r="D697" s="3"/>
      <c r="E697" s="73"/>
      <c r="F697" s="73"/>
      <c r="G697" s="74"/>
      <c r="I697" s="77"/>
    </row>
    <row r="698" spans="1:9" s="55" customFormat="1" ht="15" customHeight="1">
      <c r="A698" s="70"/>
      <c r="B698" s="820"/>
      <c r="C698" s="72"/>
      <c r="D698" s="3"/>
      <c r="E698" s="73"/>
      <c r="F698" s="73"/>
      <c r="G698" s="74"/>
      <c r="I698" s="77"/>
    </row>
    <row r="699" spans="1:9" s="55" customFormat="1" ht="15" customHeight="1">
      <c r="A699" s="70"/>
      <c r="B699" s="820"/>
      <c r="C699" s="72"/>
      <c r="D699" s="3"/>
      <c r="E699" s="73"/>
      <c r="F699" s="73"/>
      <c r="G699" s="74"/>
      <c r="I699" s="77"/>
    </row>
    <row r="700" spans="1:9" s="55" customFormat="1" ht="15" customHeight="1">
      <c r="A700" s="70"/>
      <c r="B700" s="820"/>
      <c r="C700" s="72"/>
      <c r="D700" s="3"/>
      <c r="E700" s="73"/>
      <c r="F700" s="73"/>
      <c r="G700" s="74"/>
      <c r="I700" s="77"/>
    </row>
    <row r="701" spans="1:9" s="55" customFormat="1" ht="15" customHeight="1">
      <c r="A701" s="70"/>
      <c r="B701" s="820"/>
      <c r="C701" s="72"/>
      <c r="D701" s="3"/>
      <c r="E701" s="73"/>
      <c r="F701" s="73"/>
      <c r="G701" s="74"/>
      <c r="I701" s="77"/>
    </row>
    <row r="702" spans="1:9" s="55" customFormat="1" ht="15" customHeight="1">
      <c r="A702" s="70"/>
      <c r="B702" s="820"/>
      <c r="C702" s="72"/>
      <c r="D702" s="3"/>
      <c r="E702" s="73"/>
      <c r="F702" s="73"/>
      <c r="G702" s="74"/>
      <c r="I702" s="77"/>
    </row>
    <row r="703" spans="1:9" s="55" customFormat="1" ht="15" customHeight="1">
      <c r="A703" s="70"/>
      <c r="B703" s="820"/>
      <c r="C703" s="72"/>
      <c r="D703" s="3"/>
      <c r="E703" s="73"/>
      <c r="F703" s="73"/>
      <c r="G703" s="74"/>
      <c r="I703" s="77"/>
    </row>
    <row r="704" spans="1:9" s="55" customFormat="1" ht="15" customHeight="1">
      <c r="A704" s="70"/>
      <c r="B704" s="121" t="s">
        <v>652</v>
      </c>
      <c r="C704" s="72"/>
      <c r="D704" s="3"/>
      <c r="E704" s="73"/>
      <c r="F704" s="73"/>
      <c r="G704" s="74"/>
      <c r="I704" s="77"/>
    </row>
    <row r="705" spans="1:9" s="55" customFormat="1" ht="15" customHeight="1">
      <c r="A705" s="70"/>
      <c r="B705" s="71" t="s">
        <v>653</v>
      </c>
      <c r="C705" s="72"/>
      <c r="D705" s="3"/>
      <c r="E705" s="73"/>
      <c r="F705" s="73"/>
      <c r="G705" s="74"/>
      <c r="I705" s="77"/>
    </row>
    <row r="706" spans="1:9" s="55" customFormat="1" ht="15" customHeight="1">
      <c r="A706" s="70"/>
      <c r="B706" s="71"/>
      <c r="C706" s="72"/>
      <c r="D706" s="3"/>
      <c r="E706" s="73"/>
      <c r="F706" s="73"/>
      <c r="G706" s="74"/>
      <c r="I706" s="77"/>
    </row>
    <row r="707" spans="1:9" s="55" customFormat="1" ht="15" customHeight="1">
      <c r="A707" s="70"/>
      <c r="B707" s="71" t="s">
        <v>471</v>
      </c>
      <c r="C707" s="72"/>
      <c r="D707" s="3"/>
      <c r="E707" s="73"/>
      <c r="F707" s="73"/>
      <c r="G707" s="74"/>
      <c r="I707" s="77"/>
    </row>
    <row r="708" spans="1:9" s="55" customFormat="1" ht="15" customHeight="1">
      <c r="A708" s="70"/>
      <c r="B708" s="71" t="s">
        <v>1018</v>
      </c>
      <c r="C708" s="72"/>
      <c r="D708" s="3"/>
      <c r="E708" s="73"/>
      <c r="F708" s="73"/>
      <c r="G708" s="74"/>
      <c r="I708" s="77"/>
    </row>
    <row r="709" spans="1:9" s="55" customFormat="1" ht="15" customHeight="1">
      <c r="A709" s="70"/>
      <c r="B709" s="71"/>
      <c r="C709" s="72"/>
      <c r="D709" s="3"/>
      <c r="E709" s="73"/>
      <c r="F709" s="73"/>
      <c r="G709" s="74"/>
      <c r="I709" s="77"/>
    </row>
    <row r="710" spans="1:9" s="55" customFormat="1" ht="15" customHeight="1">
      <c r="A710" s="70"/>
      <c r="B710" s="71" t="s">
        <v>1019</v>
      </c>
      <c r="C710" s="72"/>
      <c r="D710" s="3"/>
      <c r="E710" s="73"/>
      <c r="F710" s="73"/>
      <c r="G710" s="74"/>
      <c r="I710" s="77"/>
    </row>
    <row r="711" spans="1:9" s="55" customFormat="1" ht="15" customHeight="1">
      <c r="A711" s="70"/>
      <c r="B711" s="71"/>
      <c r="C711" s="72"/>
      <c r="D711" s="3"/>
      <c r="E711" s="73"/>
      <c r="F711" s="73"/>
      <c r="G711" s="74"/>
      <c r="I711" s="77"/>
    </row>
    <row r="712" spans="1:9" s="55" customFormat="1" ht="15" customHeight="1">
      <c r="A712" s="70"/>
      <c r="B712" s="71" t="s">
        <v>1017</v>
      </c>
      <c r="C712" s="72"/>
      <c r="D712" s="3"/>
      <c r="E712" s="73"/>
      <c r="F712" s="73"/>
      <c r="G712" s="74"/>
      <c r="I712" s="77"/>
    </row>
    <row r="713" spans="1:9" s="55" customFormat="1" ht="15" customHeight="1">
      <c r="A713" s="70"/>
      <c r="B713" s="71" t="s">
        <v>336</v>
      </c>
      <c r="C713" s="98"/>
      <c r="D713" s="3"/>
      <c r="E713" s="3"/>
      <c r="F713" s="3"/>
      <c r="G713" s="8"/>
      <c r="I713" s="77"/>
    </row>
    <row r="714" spans="1:9" s="55" customFormat="1" ht="15" customHeight="1">
      <c r="A714" s="70"/>
      <c r="B714" s="71"/>
      <c r="C714" s="98"/>
      <c r="D714" s="3"/>
      <c r="E714" s="3"/>
      <c r="F714" s="3"/>
      <c r="G714" s="8"/>
      <c r="I714" s="77"/>
    </row>
    <row r="715" spans="1:9" s="55" customFormat="1" ht="15" customHeight="1">
      <c r="A715" s="70"/>
      <c r="B715" s="134" t="s">
        <v>199</v>
      </c>
      <c r="C715" s="72" t="s">
        <v>194</v>
      </c>
      <c r="D715" s="7">
        <v>126.14</v>
      </c>
      <c r="E715" s="27"/>
      <c r="F715" s="73">
        <f>E715*1.2</f>
        <v>0</v>
      </c>
      <c r="G715" s="92">
        <f>D715*E715</f>
        <v>0</v>
      </c>
      <c r="H715" s="73">
        <f>G715*1.2</f>
        <v>0</v>
      </c>
      <c r="I715" s="77"/>
    </row>
    <row r="716" spans="1:9" s="55" customFormat="1" ht="15" customHeight="1">
      <c r="A716" s="70"/>
      <c r="B716" s="71"/>
      <c r="C716" s="72"/>
      <c r="D716" s="3"/>
      <c r="E716" s="73"/>
      <c r="F716" s="73"/>
      <c r="G716" s="74"/>
      <c r="I716" s="77"/>
    </row>
    <row r="717" spans="1:9" s="55" customFormat="1" ht="15" customHeight="1">
      <c r="A717" s="70"/>
      <c r="B717" s="71"/>
      <c r="C717" s="72"/>
      <c r="D717" s="3"/>
      <c r="E717" s="73"/>
      <c r="F717" s="73"/>
      <c r="G717" s="74"/>
      <c r="I717" s="77"/>
    </row>
    <row r="718" spans="1:9" s="55" customFormat="1" ht="15" customHeight="1">
      <c r="A718" s="70" t="s">
        <v>195</v>
      </c>
      <c r="B718" s="821" t="s">
        <v>1020</v>
      </c>
      <c r="C718" s="72"/>
      <c r="D718" s="3"/>
      <c r="E718" s="73"/>
      <c r="F718" s="73"/>
      <c r="G718" s="74"/>
      <c r="I718" s="77"/>
    </row>
    <row r="719" spans="1:9" s="55" customFormat="1" ht="15" customHeight="1">
      <c r="A719" s="70"/>
      <c r="B719" s="820"/>
      <c r="C719" s="72"/>
      <c r="D719" s="3"/>
      <c r="E719" s="73"/>
      <c r="F719" s="73"/>
      <c r="G719" s="74"/>
      <c r="I719" s="77"/>
    </row>
    <row r="720" spans="1:9" s="55" customFormat="1" ht="15" customHeight="1">
      <c r="A720" s="70"/>
      <c r="B720" s="820"/>
      <c r="C720" s="72"/>
      <c r="D720" s="3"/>
      <c r="E720" s="73"/>
      <c r="F720" s="73"/>
      <c r="G720" s="74"/>
      <c r="I720" s="77"/>
    </row>
    <row r="721" spans="1:9" s="55" customFormat="1" ht="15" customHeight="1">
      <c r="A721" s="70"/>
      <c r="B721" s="820"/>
      <c r="C721" s="72"/>
      <c r="D721" s="3"/>
      <c r="E721" s="73"/>
      <c r="F721" s="73"/>
      <c r="G721" s="74"/>
      <c r="I721" s="77"/>
    </row>
    <row r="722" spans="1:9" s="55" customFormat="1" ht="15" customHeight="1">
      <c r="A722" s="70"/>
      <c r="B722" s="820"/>
      <c r="C722" s="72"/>
      <c r="D722" s="3"/>
      <c r="E722" s="73"/>
      <c r="F722" s="73"/>
      <c r="G722" s="74"/>
      <c r="I722" s="77"/>
    </row>
    <row r="723" spans="1:9" s="55" customFormat="1" ht="15" customHeight="1">
      <c r="A723" s="70"/>
      <c r="B723" s="820"/>
      <c r="C723" s="72"/>
      <c r="D723" s="3"/>
      <c r="E723" s="73"/>
      <c r="F723" s="73"/>
      <c r="G723" s="74"/>
      <c r="I723" s="77"/>
    </row>
    <row r="724" spans="1:9" s="55" customFormat="1" ht="15" customHeight="1">
      <c r="A724" s="70"/>
      <c r="B724" s="820"/>
      <c r="C724" s="72"/>
      <c r="D724" s="3"/>
      <c r="E724" s="73"/>
      <c r="F724" s="73"/>
      <c r="G724" s="74"/>
      <c r="I724" s="77"/>
    </row>
    <row r="725" spans="1:9" s="55" customFormat="1" ht="15" customHeight="1">
      <c r="A725" s="70"/>
      <c r="B725" s="820"/>
      <c r="C725" s="72"/>
      <c r="D725" s="3"/>
      <c r="E725" s="73"/>
      <c r="F725" s="73"/>
      <c r="G725" s="74"/>
      <c r="I725" s="77"/>
    </row>
    <row r="726" spans="1:9" s="55" customFormat="1" ht="15" customHeight="1">
      <c r="A726" s="70"/>
      <c r="B726" s="820"/>
      <c r="C726" s="72"/>
      <c r="D726" s="3"/>
      <c r="E726" s="73"/>
      <c r="F726" s="73"/>
      <c r="G726" s="74"/>
      <c r="I726" s="77"/>
    </row>
    <row r="727" spans="1:9" s="55" customFormat="1" ht="15" customHeight="1">
      <c r="A727" s="70"/>
      <c r="B727" s="820"/>
      <c r="C727" s="72"/>
      <c r="D727" s="3"/>
      <c r="E727" s="73"/>
      <c r="F727" s="73"/>
      <c r="G727" s="74"/>
      <c r="I727" s="77"/>
    </row>
    <row r="728" spans="1:9" s="55" customFormat="1" ht="15" customHeight="1">
      <c r="A728" s="70"/>
      <c r="B728" s="820"/>
      <c r="C728" s="72"/>
      <c r="D728" s="3"/>
      <c r="E728" s="73"/>
      <c r="F728" s="73"/>
      <c r="G728" s="74"/>
      <c r="I728" s="77"/>
    </row>
    <row r="729" spans="1:9" s="55" customFormat="1" ht="15" customHeight="1">
      <c r="A729" s="70"/>
      <c r="B729" s="54" t="s">
        <v>652</v>
      </c>
      <c r="C729" s="72"/>
      <c r="D729" s="3"/>
      <c r="E729" s="73"/>
      <c r="F729" s="73"/>
      <c r="G729" s="74"/>
      <c r="I729" s="77"/>
    </row>
    <row r="730" spans="1:9" s="55" customFormat="1" ht="15" customHeight="1">
      <c r="A730" s="70"/>
      <c r="B730" s="71" t="s">
        <v>443</v>
      </c>
      <c r="C730" s="72"/>
      <c r="D730" s="3"/>
      <c r="E730" s="73"/>
      <c r="F730" s="73"/>
      <c r="G730" s="74"/>
      <c r="I730" s="77"/>
    </row>
    <row r="731" spans="1:9" s="55" customFormat="1" ht="15" customHeight="1">
      <c r="A731" s="70"/>
      <c r="B731" s="71"/>
      <c r="C731" s="72"/>
      <c r="D731" s="3"/>
      <c r="E731" s="73"/>
      <c r="F731" s="73"/>
      <c r="G731" s="74"/>
      <c r="I731" s="77"/>
    </row>
    <row r="732" spans="1:9" s="55" customFormat="1" ht="15" customHeight="1">
      <c r="A732" s="70"/>
      <c r="B732" s="71" t="s">
        <v>1031</v>
      </c>
      <c r="C732" s="72"/>
      <c r="D732" s="3"/>
      <c r="E732" s="73"/>
      <c r="F732" s="73"/>
      <c r="G732" s="74"/>
      <c r="I732" s="77"/>
    </row>
    <row r="733" spans="1:9" s="55" customFormat="1" ht="15" customHeight="1">
      <c r="A733" s="70"/>
      <c r="B733" s="71"/>
      <c r="C733" s="72"/>
      <c r="D733" s="3"/>
      <c r="E733" s="73"/>
      <c r="F733" s="73"/>
      <c r="G733" s="74"/>
      <c r="I733" s="77"/>
    </row>
    <row r="734" spans="1:9" s="55" customFormat="1" ht="15" customHeight="1">
      <c r="A734" s="70"/>
      <c r="B734" s="71" t="s">
        <v>1034</v>
      </c>
      <c r="C734" s="72"/>
      <c r="D734" s="3"/>
      <c r="E734" s="73"/>
      <c r="F734" s="73"/>
      <c r="G734" s="74"/>
      <c r="I734" s="77"/>
    </row>
    <row r="735" spans="1:9" s="55" customFormat="1" ht="15" customHeight="1">
      <c r="A735" s="70"/>
      <c r="B735" s="71"/>
      <c r="C735" s="72"/>
      <c r="D735" s="3"/>
      <c r="E735" s="73"/>
      <c r="F735" s="73"/>
      <c r="G735" s="74"/>
      <c r="I735" s="77"/>
    </row>
    <row r="736" spans="1:9" s="55" customFormat="1" ht="15" customHeight="1">
      <c r="A736" s="70"/>
      <c r="B736" s="71" t="s">
        <v>1032</v>
      </c>
      <c r="C736" s="72"/>
      <c r="D736" s="3"/>
      <c r="E736" s="73"/>
      <c r="F736" s="73"/>
      <c r="G736" s="74"/>
      <c r="I736" s="77"/>
    </row>
    <row r="737" spans="1:9" s="55" customFormat="1" ht="15" customHeight="1">
      <c r="A737" s="70"/>
      <c r="B737" s="71"/>
      <c r="C737" s="72"/>
      <c r="D737" s="3"/>
      <c r="E737" s="73"/>
      <c r="F737" s="73"/>
      <c r="G737" s="74"/>
      <c r="I737" s="77"/>
    </row>
    <row r="738" spans="1:9" s="55" customFormat="1" ht="15" customHeight="1">
      <c r="A738" s="70"/>
      <c r="B738" s="71" t="s">
        <v>1033</v>
      </c>
      <c r="C738" s="72"/>
      <c r="D738" s="3"/>
      <c r="E738" s="73"/>
      <c r="F738" s="73"/>
      <c r="G738" s="74"/>
      <c r="I738" s="77"/>
    </row>
    <row r="739" spans="1:9" s="55" customFormat="1" ht="15" customHeight="1">
      <c r="A739" s="70"/>
      <c r="B739" s="71"/>
      <c r="C739" s="72"/>
      <c r="D739" s="3"/>
      <c r="E739" s="73"/>
      <c r="F739" s="73"/>
      <c r="G739" s="74"/>
      <c r="I739" s="77"/>
    </row>
    <row r="740" spans="1:9" s="55" customFormat="1" ht="15" customHeight="1">
      <c r="A740" s="70"/>
      <c r="B740" s="134" t="s">
        <v>199</v>
      </c>
      <c r="C740" s="72" t="s">
        <v>191</v>
      </c>
      <c r="D740" s="7">
        <v>278.28</v>
      </c>
      <c r="E740" s="27"/>
      <c r="F740" s="73">
        <f>E740*1.2</f>
        <v>0</v>
      </c>
      <c r="G740" s="92">
        <f>D740*E740</f>
        <v>0</v>
      </c>
      <c r="H740" s="73">
        <f>G740*1.2</f>
        <v>0</v>
      </c>
      <c r="I740" s="77"/>
    </row>
    <row r="741" spans="1:9" s="55" customFormat="1" ht="15" customHeight="1">
      <c r="A741" s="70"/>
      <c r="B741" s="71"/>
      <c r="C741" s="72"/>
      <c r="D741" s="3"/>
      <c r="E741" s="73"/>
      <c r="F741" s="73"/>
      <c r="G741" s="74"/>
      <c r="I741" s="77"/>
    </row>
    <row r="742" spans="1:9" s="55" customFormat="1" ht="15" customHeight="1">
      <c r="A742" s="70"/>
      <c r="B742" s="71"/>
      <c r="C742" s="72"/>
      <c r="D742" s="3"/>
      <c r="E742" s="73"/>
      <c r="F742" s="73"/>
      <c r="G742" s="74"/>
      <c r="I742" s="77"/>
    </row>
    <row r="743" spans="1:9" s="55" customFormat="1" ht="15" customHeight="1">
      <c r="A743" s="70"/>
      <c r="B743" s="117"/>
      <c r="C743" s="72"/>
      <c r="D743" s="3"/>
      <c r="E743" s="73"/>
      <c r="F743" s="73"/>
      <c r="G743" s="74"/>
      <c r="I743" s="77"/>
    </row>
    <row r="744" spans="1:9" s="55" customFormat="1" ht="15" customHeight="1">
      <c r="A744" s="105"/>
      <c r="B744" s="829" t="s">
        <v>484</v>
      </c>
      <c r="C744" s="830"/>
      <c r="D744" s="830"/>
      <c r="E744" s="831"/>
      <c r="F744" s="106"/>
      <c r="G744" s="106">
        <f>SUM(G658:G743)</f>
        <v>0</v>
      </c>
      <c r="H744" s="106">
        <f>SUM(H658:H743)</f>
        <v>0</v>
      </c>
      <c r="I744" s="77"/>
    </row>
    <row r="745" spans="1:9" s="55" customFormat="1" ht="15" customHeight="1">
      <c r="A745" s="107"/>
      <c r="B745" s="108"/>
      <c r="C745" s="108"/>
      <c r="D745" s="135"/>
      <c r="E745" s="108"/>
      <c r="F745" s="108"/>
      <c r="G745" s="111"/>
      <c r="I745" s="77"/>
    </row>
    <row r="746" spans="1:9" s="55" customFormat="1" ht="15" customHeight="1">
      <c r="A746" s="78" t="s">
        <v>465</v>
      </c>
      <c r="B746" s="79" t="s">
        <v>645</v>
      </c>
      <c r="C746" s="80"/>
      <c r="D746" s="81"/>
      <c r="E746" s="81"/>
      <c r="F746" s="81"/>
      <c r="G746" s="81"/>
      <c r="H746" s="115"/>
      <c r="I746" s="77"/>
    </row>
    <row r="747" spans="1:9" s="55" customFormat="1" ht="15" customHeight="1">
      <c r="A747" s="70"/>
      <c r="B747" s="71"/>
      <c r="C747" s="72"/>
      <c r="D747" s="3"/>
      <c r="E747" s="73"/>
      <c r="F747" s="73"/>
      <c r="G747" s="74"/>
      <c r="I747" s="77"/>
    </row>
    <row r="748" spans="1:9" s="55" customFormat="1" ht="15" customHeight="1">
      <c r="A748" s="70" t="s">
        <v>190</v>
      </c>
      <c r="B748" s="821" t="s">
        <v>891</v>
      </c>
      <c r="C748" s="72"/>
      <c r="D748" s="3"/>
      <c r="E748" s="73"/>
      <c r="F748" s="73"/>
      <c r="G748" s="74"/>
      <c r="I748" s="77"/>
    </row>
    <row r="749" spans="1:9" s="55" customFormat="1" ht="15" customHeight="1">
      <c r="A749" s="70"/>
      <c r="B749" s="821"/>
      <c r="C749" s="72"/>
      <c r="D749" s="3"/>
      <c r="E749" s="73"/>
      <c r="F749" s="73"/>
      <c r="G749" s="74"/>
      <c r="I749" s="77"/>
    </row>
    <row r="750" spans="1:9" s="55" customFormat="1" ht="15" customHeight="1">
      <c r="A750" s="70"/>
      <c r="B750" s="821"/>
      <c r="C750" s="72"/>
      <c r="D750" s="3"/>
      <c r="E750" s="73"/>
      <c r="F750" s="73"/>
      <c r="G750" s="74"/>
      <c r="I750" s="77"/>
    </row>
    <row r="751" spans="1:9" s="55" customFormat="1" ht="15" customHeight="1">
      <c r="A751" s="70"/>
      <c r="B751" s="136" t="s">
        <v>652</v>
      </c>
      <c r="C751" s="72"/>
      <c r="D751" s="3"/>
      <c r="E751" s="73"/>
      <c r="F751" s="73"/>
      <c r="G751" s="74"/>
      <c r="I751" s="77"/>
    </row>
    <row r="752" spans="1:9" s="55" customFormat="1" ht="15" customHeight="1">
      <c r="A752" s="70"/>
      <c r="B752" s="131" t="s">
        <v>442</v>
      </c>
      <c r="C752" s="72"/>
      <c r="D752" s="3"/>
      <c r="E752" s="73"/>
      <c r="F752" s="73"/>
      <c r="G752" s="74"/>
      <c r="I752" s="77"/>
    </row>
    <row r="753" spans="1:9" s="55" customFormat="1" ht="15" customHeight="1">
      <c r="A753" s="70"/>
      <c r="B753" s="71"/>
      <c r="C753" s="72"/>
      <c r="D753" s="3"/>
      <c r="E753" s="73"/>
      <c r="F753" s="73"/>
      <c r="G753" s="74"/>
      <c r="I753" s="77"/>
    </row>
    <row r="754" spans="1:9" s="55" customFormat="1" ht="15" customHeight="1">
      <c r="A754" s="70"/>
      <c r="B754" s="71" t="s">
        <v>667</v>
      </c>
      <c r="C754" s="72" t="s">
        <v>201</v>
      </c>
      <c r="D754" s="7">
        <v>10</v>
      </c>
      <c r="E754" s="27"/>
      <c r="F754" s="73">
        <f>E754*1.2</f>
        <v>0</v>
      </c>
      <c r="G754" s="92">
        <f>D754*E754</f>
        <v>0</v>
      </c>
      <c r="H754" s="73">
        <f>G754*1.2</f>
        <v>0</v>
      </c>
      <c r="I754" s="77"/>
    </row>
    <row r="755" spans="1:9" s="55" customFormat="1" ht="15" customHeight="1">
      <c r="A755" s="70"/>
      <c r="B755" s="71"/>
      <c r="C755" s="72"/>
      <c r="D755" s="3"/>
      <c r="E755" s="73"/>
      <c r="F755" s="73"/>
      <c r="G755" s="74"/>
      <c r="I755" s="77"/>
    </row>
    <row r="756" spans="1:9" s="55" customFormat="1" ht="15" customHeight="1">
      <c r="A756" s="70"/>
      <c r="B756" s="90"/>
      <c r="C756" s="72"/>
      <c r="D756" s="3"/>
      <c r="E756" s="73"/>
      <c r="F756" s="73"/>
      <c r="G756" s="74"/>
      <c r="I756" s="77"/>
    </row>
    <row r="757" spans="1:9" s="55" customFormat="1" ht="15" customHeight="1">
      <c r="A757" s="70"/>
      <c r="B757" s="71"/>
      <c r="C757" s="72"/>
      <c r="D757" s="3"/>
      <c r="E757" s="73"/>
      <c r="F757" s="73"/>
      <c r="G757" s="74"/>
      <c r="I757" s="77"/>
    </row>
    <row r="758" spans="1:9" s="55" customFormat="1" ht="15" customHeight="1">
      <c r="A758" s="105"/>
      <c r="B758" s="829" t="s">
        <v>646</v>
      </c>
      <c r="C758" s="830"/>
      <c r="D758" s="830"/>
      <c r="E758" s="831"/>
      <c r="F758" s="106"/>
      <c r="G758" s="106">
        <f>SUM(G754:G757)</f>
        <v>0</v>
      </c>
      <c r="H758" s="106">
        <f>SUM(H754:H757)</f>
        <v>0</v>
      </c>
      <c r="I758" s="77"/>
    </row>
    <row r="759" spans="1:9" s="55" customFormat="1" ht="15" customHeight="1">
      <c r="A759" s="107"/>
      <c r="B759" s="108"/>
      <c r="C759" s="108"/>
      <c r="D759" s="135"/>
      <c r="E759" s="108"/>
      <c r="F759" s="108"/>
      <c r="G759" s="111"/>
      <c r="I759" s="77"/>
    </row>
    <row r="760" spans="1:9" s="55" customFormat="1" ht="15" customHeight="1">
      <c r="A760" s="78" t="s">
        <v>468</v>
      </c>
      <c r="B760" s="79" t="s">
        <v>469</v>
      </c>
      <c r="C760" s="80"/>
      <c r="D760" s="81"/>
      <c r="E760" s="81"/>
      <c r="F760" s="81"/>
      <c r="G760" s="81"/>
      <c r="H760" s="115"/>
      <c r="I760" s="77"/>
    </row>
    <row r="761" spans="1:9" s="55" customFormat="1" ht="15" customHeight="1">
      <c r="A761" s="70"/>
      <c r="B761" s="71"/>
      <c r="C761" s="72"/>
      <c r="D761" s="3"/>
      <c r="E761" s="73"/>
      <c r="F761" s="73"/>
      <c r="G761" s="74"/>
      <c r="I761" s="77"/>
    </row>
    <row r="762" spans="1:9" s="55" customFormat="1" ht="15" customHeight="1">
      <c r="A762" s="70" t="s">
        <v>190</v>
      </c>
      <c r="B762" s="821" t="s">
        <v>890</v>
      </c>
      <c r="C762" s="72"/>
      <c r="D762" s="3"/>
      <c r="E762" s="73"/>
      <c r="F762" s="73"/>
      <c r="G762" s="74"/>
      <c r="I762" s="77"/>
    </row>
    <row r="763" spans="1:9" s="55" customFormat="1" ht="15" customHeight="1">
      <c r="A763" s="70"/>
      <c r="B763" s="820"/>
      <c r="C763" s="72"/>
      <c r="D763" s="3"/>
      <c r="E763" s="73"/>
      <c r="F763" s="73"/>
      <c r="G763" s="74"/>
      <c r="I763" s="77"/>
    </row>
    <row r="764" spans="1:9" s="55" customFormat="1" ht="15" customHeight="1">
      <c r="A764" s="70"/>
      <c r="B764" s="820"/>
      <c r="C764" s="72"/>
      <c r="D764" s="3"/>
      <c r="E764" s="73"/>
      <c r="F764" s="73"/>
      <c r="G764" s="74"/>
      <c r="I764" s="77"/>
    </row>
    <row r="765" spans="1:9" s="55" customFormat="1" ht="15" customHeight="1">
      <c r="A765" s="70"/>
      <c r="B765" s="820"/>
      <c r="C765" s="72"/>
      <c r="D765" s="3"/>
      <c r="E765" s="73"/>
      <c r="F765" s="73"/>
      <c r="G765" s="74"/>
      <c r="I765" s="77"/>
    </row>
    <row r="766" spans="1:9" s="55" customFormat="1" ht="15" customHeight="1">
      <c r="A766" s="70"/>
      <c r="B766" s="820"/>
      <c r="C766" s="72"/>
      <c r="D766" s="3"/>
      <c r="E766" s="73"/>
      <c r="F766" s="73"/>
      <c r="G766" s="74"/>
      <c r="I766" s="77"/>
    </row>
    <row r="767" spans="1:9" s="55" customFormat="1" ht="15" customHeight="1">
      <c r="A767" s="70"/>
      <c r="B767" s="820"/>
      <c r="C767" s="72"/>
      <c r="D767" s="3"/>
      <c r="E767" s="73"/>
      <c r="F767" s="73"/>
      <c r="G767" s="74"/>
      <c r="I767" s="77"/>
    </row>
    <row r="768" spans="1:9" s="55" customFormat="1" ht="26.25" customHeight="1">
      <c r="A768" s="70"/>
      <c r="B768" s="820"/>
      <c r="C768" s="72"/>
      <c r="D768" s="3"/>
      <c r="E768" s="73"/>
      <c r="F768" s="73"/>
      <c r="G768" s="74"/>
      <c r="I768" s="77"/>
    </row>
    <row r="769" spans="1:9" s="55" customFormat="1" ht="15" customHeight="1">
      <c r="A769" s="70"/>
      <c r="B769" s="54" t="s">
        <v>652</v>
      </c>
      <c r="C769" s="72"/>
      <c r="D769" s="3"/>
      <c r="E769" s="73"/>
      <c r="F769" s="73"/>
      <c r="G769" s="74"/>
      <c r="I769" s="77"/>
    </row>
    <row r="770" spans="1:9" s="55" customFormat="1" ht="15" customHeight="1">
      <c r="A770" s="70"/>
      <c r="B770" s="71" t="s">
        <v>653</v>
      </c>
      <c r="C770" s="72"/>
      <c r="D770" s="3"/>
      <c r="E770" s="73"/>
      <c r="F770" s="73"/>
      <c r="G770" s="74"/>
      <c r="I770" s="77"/>
    </row>
    <row r="771" spans="1:9" s="55" customFormat="1" ht="15" customHeight="1">
      <c r="A771" s="70"/>
      <c r="B771" s="71"/>
      <c r="C771" s="72"/>
      <c r="D771" s="3"/>
      <c r="E771" s="73"/>
      <c r="F771" s="73"/>
      <c r="G771" s="74"/>
      <c r="I771" s="77"/>
    </row>
    <row r="772" spans="1:9" s="55" customFormat="1" ht="15" customHeight="1">
      <c r="A772" s="70"/>
      <c r="B772" s="90" t="s">
        <v>184</v>
      </c>
      <c r="C772" s="72"/>
      <c r="D772" s="3"/>
      <c r="E772" s="73"/>
      <c r="F772" s="73"/>
      <c r="G772" s="74"/>
      <c r="I772" s="77"/>
    </row>
    <row r="773" spans="1:9" s="55" customFormat="1" ht="15" customHeight="1">
      <c r="A773" s="70"/>
      <c r="B773" s="95" t="s">
        <v>236</v>
      </c>
      <c r="C773" s="72"/>
      <c r="D773" s="3"/>
      <c r="E773" s="73"/>
      <c r="F773" s="73"/>
      <c r="G773" s="74"/>
      <c r="I773" s="77"/>
    </row>
    <row r="774" spans="1:9" s="55" customFormat="1" ht="15" customHeight="1">
      <c r="A774" s="70"/>
      <c r="B774" s="117"/>
      <c r="C774" s="72"/>
      <c r="D774" s="3"/>
      <c r="E774" s="73"/>
      <c r="F774" s="73"/>
      <c r="G774" s="74"/>
      <c r="I774" s="77"/>
    </row>
    <row r="775" spans="1:9" s="55" customFormat="1" ht="15" customHeight="1">
      <c r="A775" s="124"/>
      <c r="B775" s="1" t="s">
        <v>237</v>
      </c>
      <c r="C775" s="2" t="s">
        <v>194</v>
      </c>
      <c r="D775" s="7">
        <f>22.61+3.84+3.61+5.19+5.38+4.5</f>
        <v>45.13</v>
      </c>
      <c r="E775" s="26"/>
      <c r="F775" s="73">
        <f>E775*1.2</f>
        <v>0</v>
      </c>
      <c r="G775" s="92">
        <f>D775*E775</f>
        <v>0</v>
      </c>
      <c r="H775" s="73">
        <f>G775*1.2</f>
        <v>0</v>
      </c>
      <c r="I775" s="77"/>
    </row>
    <row r="776" spans="1:9" s="55" customFormat="1" ht="15" customHeight="1">
      <c r="A776" s="70"/>
      <c r="B776" s="71"/>
      <c r="C776" s="72"/>
      <c r="D776" s="3"/>
      <c r="E776" s="73"/>
      <c r="F776" s="73"/>
      <c r="G776" s="74"/>
      <c r="I776" s="77"/>
    </row>
    <row r="777" spans="1:9" s="55" customFormat="1" ht="15" customHeight="1">
      <c r="A777" s="70"/>
      <c r="B777" s="71"/>
      <c r="C777" s="72"/>
      <c r="D777" s="3"/>
      <c r="E777" s="73"/>
      <c r="F777" s="73"/>
      <c r="G777" s="74"/>
      <c r="I777" s="77"/>
    </row>
    <row r="778" spans="1:9" s="55" customFormat="1" ht="15" customHeight="1">
      <c r="A778" s="70" t="s">
        <v>192</v>
      </c>
      <c r="B778" s="821" t="s">
        <v>248</v>
      </c>
      <c r="C778" s="72"/>
      <c r="D778" s="3"/>
      <c r="E778" s="73"/>
      <c r="F778" s="73"/>
      <c r="G778" s="74"/>
      <c r="I778" s="77"/>
    </row>
    <row r="779" spans="1:9" s="55" customFormat="1" ht="15" customHeight="1">
      <c r="A779" s="70"/>
      <c r="B779" s="820"/>
      <c r="C779" s="72"/>
      <c r="D779" s="3"/>
      <c r="E779" s="73"/>
      <c r="F779" s="73"/>
      <c r="G779" s="74"/>
      <c r="I779" s="77"/>
    </row>
    <row r="780" spans="1:9" s="55" customFormat="1" ht="15" customHeight="1">
      <c r="A780" s="70"/>
      <c r="B780" s="820"/>
      <c r="C780" s="72"/>
      <c r="D780" s="3"/>
      <c r="E780" s="73"/>
      <c r="F780" s="73"/>
      <c r="G780" s="74"/>
      <c r="I780" s="77"/>
    </row>
    <row r="781" spans="1:9" s="55" customFormat="1" ht="35.25" customHeight="1">
      <c r="A781" s="70"/>
      <c r="B781" s="820"/>
      <c r="C781" s="72"/>
      <c r="D781" s="3"/>
      <c r="E781" s="73"/>
      <c r="F781" s="73"/>
      <c r="G781" s="74"/>
      <c r="I781" s="77"/>
    </row>
    <row r="782" spans="1:9" s="55" customFormat="1" ht="15" customHeight="1">
      <c r="A782" s="70"/>
      <c r="B782" s="54" t="s">
        <v>652</v>
      </c>
      <c r="C782" s="72"/>
      <c r="D782" s="3"/>
      <c r="E782" s="73"/>
      <c r="F782" s="73"/>
      <c r="G782" s="74"/>
      <c r="I782" s="77"/>
    </row>
    <row r="783" spans="1:9" s="55" customFormat="1" ht="15" customHeight="1">
      <c r="A783" s="70"/>
      <c r="B783" s="71" t="s">
        <v>443</v>
      </c>
      <c r="C783" s="72"/>
      <c r="D783" s="3"/>
      <c r="E783" s="73"/>
      <c r="F783" s="73"/>
      <c r="G783" s="74"/>
      <c r="I783" s="77"/>
    </row>
    <row r="784" spans="1:9" s="55" customFormat="1" ht="15" customHeight="1">
      <c r="A784" s="70"/>
      <c r="B784" s="71"/>
      <c r="C784" s="72"/>
      <c r="D784" s="3"/>
      <c r="E784" s="73"/>
      <c r="F784" s="73"/>
      <c r="G784" s="74"/>
      <c r="I784" s="77"/>
    </row>
    <row r="785" spans="1:9" s="55" customFormat="1" ht="15" customHeight="1">
      <c r="A785" s="70"/>
      <c r="B785" s="71" t="s">
        <v>249</v>
      </c>
      <c r="C785" s="72" t="s">
        <v>191</v>
      </c>
      <c r="D785" s="7">
        <v>105</v>
      </c>
      <c r="E785" s="27"/>
      <c r="F785" s="73">
        <f>E785*1.2</f>
        <v>0</v>
      </c>
      <c r="G785" s="92">
        <f>D785*E785</f>
        <v>0</v>
      </c>
      <c r="H785" s="73">
        <f>G785*1.2</f>
        <v>0</v>
      </c>
      <c r="I785" s="77"/>
    </row>
    <row r="786" spans="1:9" s="55" customFormat="1" ht="15" customHeight="1">
      <c r="A786" s="70"/>
      <c r="B786" s="71"/>
      <c r="C786" s="72"/>
      <c r="D786" s="3"/>
      <c r="E786" s="73"/>
      <c r="F786" s="73"/>
      <c r="G786" s="74"/>
      <c r="I786" s="77"/>
    </row>
    <row r="787" spans="1:9" s="55" customFormat="1" ht="15" customHeight="1">
      <c r="A787" s="70"/>
      <c r="B787" s="71"/>
      <c r="C787" s="72"/>
      <c r="D787" s="3"/>
      <c r="E787" s="73"/>
      <c r="F787" s="73"/>
      <c r="G787" s="74"/>
      <c r="I787" s="77"/>
    </row>
    <row r="788" spans="1:9" s="55" customFormat="1" ht="15" customHeight="1">
      <c r="A788" s="70"/>
      <c r="B788" s="71"/>
      <c r="C788" s="72"/>
      <c r="D788" s="3"/>
      <c r="E788" s="73"/>
      <c r="F788" s="73"/>
      <c r="G788" s="74"/>
      <c r="I788" s="77"/>
    </row>
    <row r="789" spans="1:9" s="55" customFormat="1" ht="15" customHeight="1">
      <c r="A789" s="105"/>
      <c r="B789" s="824" t="s">
        <v>481</v>
      </c>
      <c r="C789" s="825"/>
      <c r="D789" s="825"/>
      <c r="E789" s="826"/>
      <c r="F789" s="106"/>
      <c r="G789" s="106">
        <f>SUM(G775:G788)</f>
        <v>0</v>
      </c>
      <c r="H789" s="106">
        <f>SUM(H775:H788)</f>
        <v>0</v>
      </c>
      <c r="I789" s="77"/>
    </row>
    <row r="790" spans="1:9" s="55" customFormat="1" ht="15" customHeight="1">
      <c r="A790" s="107"/>
      <c r="B790" s="108"/>
      <c r="C790" s="109"/>
      <c r="D790" s="110"/>
      <c r="E790" s="109"/>
      <c r="F790" s="109"/>
      <c r="G790" s="111"/>
      <c r="I790" s="77"/>
    </row>
    <row r="791" spans="1:9" s="55" customFormat="1" ht="15" customHeight="1">
      <c r="A791" s="78" t="s">
        <v>482</v>
      </c>
      <c r="B791" s="79" t="s">
        <v>486</v>
      </c>
      <c r="C791" s="80"/>
      <c r="D791" s="81"/>
      <c r="E791" s="81"/>
      <c r="F791" s="81"/>
      <c r="G791" s="81"/>
      <c r="H791" s="115"/>
      <c r="I791" s="77"/>
    </row>
    <row r="792" spans="1:9" s="55" customFormat="1" ht="15" customHeight="1">
      <c r="A792" s="70"/>
      <c r="B792" s="117"/>
      <c r="C792" s="72"/>
      <c r="D792" s="3"/>
      <c r="E792" s="73"/>
      <c r="F792" s="73"/>
      <c r="G792" s="74"/>
      <c r="I792" s="77"/>
    </row>
    <row r="793" spans="1:9" s="55" customFormat="1" ht="15" customHeight="1">
      <c r="A793" s="70" t="s">
        <v>190</v>
      </c>
      <c r="B793" s="827" t="s">
        <v>245</v>
      </c>
      <c r="C793" s="72"/>
      <c r="D793" s="3"/>
      <c r="E793" s="73"/>
      <c r="F793" s="73"/>
      <c r="G793" s="74"/>
      <c r="I793" s="77"/>
    </row>
    <row r="794" spans="1:9" s="55" customFormat="1" ht="15" customHeight="1">
      <c r="A794" s="70"/>
      <c r="B794" s="827"/>
      <c r="C794" s="72"/>
      <c r="D794" s="3"/>
      <c r="E794" s="73"/>
      <c r="F794" s="73"/>
      <c r="G794" s="74"/>
      <c r="I794" s="77"/>
    </row>
    <row r="795" spans="1:9" s="55" customFormat="1" ht="15" customHeight="1">
      <c r="A795" s="70"/>
      <c r="B795" s="827"/>
      <c r="C795" s="72"/>
      <c r="D795" s="3"/>
      <c r="E795" s="73"/>
      <c r="F795" s="73"/>
      <c r="G795" s="74"/>
      <c r="I795" s="77"/>
    </row>
    <row r="796" spans="1:9" s="55" customFormat="1" ht="15" customHeight="1">
      <c r="A796" s="70"/>
      <c r="B796" s="827"/>
      <c r="C796" s="72"/>
      <c r="D796" s="3"/>
      <c r="E796" s="73"/>
      <c r="F796" s="73"/>
      <c r="G796" s="74"/>
      <c r="I796" s="77"/>
    </row>
    <row r="797" spans="1:9" s="55" customFormat="1" ht="15" customHeight="1">
      <c r="A797" s="70"/>
      <c r="B797" s="827"/>
      <c r="C797" s="72"/>
      <c r="D797" s="3"/>
      <c r="E797" s="73"/>
      <c r="F797" s="73"/>
      <c r="G797" s="74"/>
      <c r="I797" s="77"/>
    </row>
    <row r="798" spans="1:9" s="55" customFormat="1" ht="24.75" customHeight="1">
      <c r="A798" s="70"/>
      <c r="B798" s="827"/>
      <c r="C798" s="72"/>
      <c r="D798" s="3"/>
      <c r="E798" s="73"/>
      <c r="F798" s="73"/>
      <c r="G798" s="74"/>
      <c r="I798" s="77"/>
    </row>
    <row r="799" spans="1:9" s="55" customFormat="1" ht="15" customHeight="1">
      <c r="A799" s="70"/>
      <c r="B799" s="828" t="s">
        <v>447</v>
      </c>
      <c r="C799" s="72"/>
      <c r="D799" s="3"/>
      <c r="E799" s="73"/>
      <c r="F799" s="73"/>
      <c r="G799" s="74"/>
      <c r="I799" s="77"/>
    </row>
    <row r="800" spans="1:9" s="55" customFormat="1" ht="15" customHeight="1">
      <c r="A800" s="70"/>
      <c r="B800" s="828"/>
      <c r="C800" s="72"/>
      <c r="D800" s="3"/>
      <c r="E800" s="73"/>
      <c r="F800" s="73"/>
      <c r="G800" s="74"/>
      <c r="I800" s="77"/>
    </row>
    <row r="801" spans="1:9" s="55" customFormat="1" ht="15" customHeight="1">
      <c r="A801" s="70"/>
      <c r="B801" s="71" t="s">
        <v>653</v>
      </c>
      <c r="C801" s="72"/>
      <c r="D801" s="3"/>
      <c r="E801" s="73"/>
      <c r="F801" s="73"/>
      <c r="G801" s="74"/>
      <c r="I801" s="77"/>
    </row>
    <row r="802" spans="1:9" s="55" customFormat="1" ht="15" customHeight="1">
      <c r="A802" s="70"/>
      <c r="B802" s="117"/>
      <c r="C802" s="72"/>
      <c r="D802" s="3"/>
      <c r="E802" s="73"/>
      <c r="F802" s="73"/>
      <c r="G802" s="74"/>
      <c r="I802" s="77"/>
    </row>
    <row r="803" spans="1:9" s="55" customFormat="1" ht="15" customHeight="1">
      <c r="A803" s="70"/>
      <c r="B803" s="137" t="s">
        <v>246</v>
      </c>
      <c r="C803" s="72" t="s">
        <v>194</v>
      </c>
      <c r="D803" s="7">
        <v>4450</v>
      </c>
      <c r="E803" s="27"/>
      <c r="F803" s="73">
        <f>E803*1.2</f>
        <v>0</v>
      </c>
      <c r="G803" s="92">
        <f>D803*E803</f>
        <v>0</v>
      </c>
      <c r="H803" s="73">
        <f>G803*1.2</f>
        <v>0</v>
      </c>
      <c r="I803" s="77"/>
    </row>
    <row r="804" spans="1:9" s="55" customFormat="1" ht="15" customHeight="1">
      <c r="A804" s="70"/>
      <c r="B804" s="71"/>
      <c r="C804" s="72"/>
      <c r="D804" s="3"/>
      <c r="E804" s="73"/>
      <c r="F804" s="73"/>
      <c r="G804" s="74"/>
      <c r="I804" s="77"/>
    </row>
    <row r="805" spans="1:9" s="55" customFormat="1" ht="15" customHeight="1">
      <c r="A805" s="70"/>
      <c r="B805" s="117"/>
      <c r="C805" s="72"/>
      <c r="D805" s="3"/>
      <c r="E805" s="73"/>
      <c r="F805" s="73"/>
      <c r="G805" s="74"/>
      <c r="I805" s="77"/>
    </row>
    <row r="806" spans="1:9" s="93" customFormat="1" ht="15" customHeight="1">
      <c r="A806" s="138" t="s">
        <v>192</v>
      </c>
      <c r="B806" s="809" t="s">
        <v>247</v>
      </c>
      <c r="C806" s="139"/>
      <c r="D806" s="140"/>
      <c r="E806" s="140"/>
      <c r="F806" s="140"/>
      <c r="G806" s="141"/>
      <c r="I806" s="127"/>
    </row>
    <row r="807" spans="1:9" s="93" customFormat="1" ht="15" customHeight="1">
      <c r="A807" s="138"/>
      <c r="B807" s="809"/>
      <c r="C807" s="139"/>
      <c r="D807" s="140"/>
      <c r="E807" s="140"/>
      <c r="F807" s="140"/>
      <c r="G807" s="141"/>
      <c r="I807" s="127"/>
    </row>
    <row r="808" spans="1:9" s="93" customFormat="1" ht="15" customHeight="1">
      <c r="A808" s="138"/>
      <c r="B808" s="809"/>
      <c r="C808" s="139"/>
      <c r="D808" s="140"/>
      <c r="E808" s="140"/>
      <c r="F808" s="140"/>
      <c r="G808" s="141"/>
      <c r="I808" s="127"/>
    </row>
    <row r="809" spans="1:9" s="93" customFormat="1" ht="15" customHeight="1">
      <c r="A809" s="138"/>
      <c r="B809" s="809"/>
      <c r="C809" s="139"/>
      <c r="D809" s="140"/>
      <c r="E809" s="140"/>
      <c r="F809" s="140"/>
      <c r="G809" s="141"/>
      <c r="I809" s="127"/>
    </row>
    <row r="810" spans="1:9" s="93" customFormat="1" ht="15" customHeight="1">
      <c r="A810" s="138"/>
      <c r="B810" s="809"/>
      <c r="C810" s="139"/>
      <c r="D810" s="140"/>
      <c r="E810" s="140"/>
      <c r="F810" s="140"/>
      <c r="G810" s="141"/>
      <c r="I810" s="127"/>
    </row>
    <row r="811" spans="1:9" s="93" customFormat="1" ht="15" customHeight="1">
      <c r="A811" s="138"/>
      <c r="B811" s="809"/>
      <c r="C811" s="139"/>
      <c r="D811" s="140"/>
      <c r="E811" s="140"/>
      <c r="F811" s="140"/>
      <c r="G811" s="141"/>
      <c r="I811" s="127"/>
    </row>
    <row r="812" spans="1:9" s="93" customFormat="1" ht="15" customHeight="1">
      <c r="A812" s="138"/>
      <c r="B812" s="809"/>
      <c r="C812" s="139"/>
      <c r="D812" s="140"/>
      <c r="E812" s="140"/>
      <c r="F812" s="140"/>
      <c r="G812" s="141"/>
      <c r="I812" s="127"/>
    </row>
    <row r="813" spans="1:9" s="93" customFormat="1" ht="15" customHeight="1">
      <c r="A813" s="138"/>
      <c r="B813" s="809"/>
      <c r="C813" s="139"/>
      <c r="D813" s="140"/>
      <c r="E813" s="140"/>
      <c r="F813" s="140"/>
      <c r="G813" s="141"/>
      <c r="I813" s="127"/>
    </row>
    <row r="814" spans="1:9" s="93" customFormat="1" ht="15" customHeight="1">
      <c r="A814" s="138"/>
      <c r="B814" s="810" t="s">
        <v>243</v>
      </c>
      <c r="C814" s="139"/>
      <c r="D814" s="140"/>
      <c r="E814" s="140"/>
      <c r="F814" s="140"/>
      <c r="G814" s="141"/>
      <c r="I814" s="127"/>
    </row>
    <row r="815" spans="1:9" s="93" customFormat="1" ht="15" customHeight="1">
      <c r="A815" s="138"/>
      <c r="B815" s="810"/>
      <c r="C815" s="139"/>
      <c r="D815" s="140"/>
      <c r="E815" s="140"/>
      <c r="F815" s="140"/>
      <c r="G815" s="141"/>
      <c r="I815" s="127"/>
    </row>
    <row r="816" spans="1:9" s="93" customFormat="1" ht="15" customHeight="1">
      <c r="A816" s="138"/>
      <c r="B816" s="142" t="s">
        <v>653</v>
      </c>
      <c r="C816" s="139"/>
      <c r="D816" s="140"/>
      <c r="E816" s="140"/>
      <c r="F816" s="140"/>
      <c r="G816" s="141"/>
      <c r="I816" s="127"/>
    </row>
    <row r="817" spans="1:9" s="55" customFormat="1" ht="15" customHeight="1">
      <c r="A817" s="70"/>
      <c r="B817" s="117"/>
      <c r="C817" s="72"/>
      <c r="D817" s="3"/>
      <c r="E817" s="73"/>
      <c r="F817" s="73"/>
      <c r="G817" s="74"/>
      <c r="I817" s="77"/>
    </row>
    <row r="818" spans="1:9" s="55" customFormat="1" ht="15" customHeight="1">
      <c r="A818" s="70"/>
      <c r="B818" s="117" t="s">
        <v>244</v>
      </c>
      <c r="C818" s="72" t="s">
        <v>194</v>
      </c>
      <c r="D818" s="3">
        <v>3445</v>
      </c>
      <c r="E818" s="27"/>
      <c r="F818" s="73">
        <f>E818*1.2</f>
        <v>0</v>
      </c>
      <c r="G818" s="92">
        <f>D818*E818</f>
        <v>0</v>
      </c>
      <c r="H818" s="73">
        <f>G818*1.2</f>
        <v>0</v>
      </c>
      <c r="I818" s="77"/>
    </row>
    <row r="819" spans="1:9" s="55" customFormat="1" ht="15" customHeight="1">
      <c r="A819" s="70"/>
      <c r="B819" s="117"/>
      <c r="C819" s="72"/>
      <c r="D819" s="3"/>
      <c r="E819" s="73"/>
      <c r="F819" s="73"/>
      <c r="G819" s="74"/>
      <c r="I819" s="77"/>
    </row>
    <row r="820" spans="1:9" s="55" customFormat="1" ht="15" customHeight="1">
      <c r="A820" s="70"/>
      <c r="B820" s="90"/>
      <c r="C820" s="72"/>
      <c r="D820" s="3"/>
      <c r="E820" s="73"/>
      <c r="F820" s="73"/>
      <c r="G820" s="8"/>
      <c r="I820" s="77"/>
    </row>
    <row r="821" spans="1:9" s="55" customFormat="1" ht="15" customHeight="1">
      <c r="A821" s="70" t="s">
        <v>195</v>
      </c>
      <c r="B821" s="821" t="s">
        <v>240</v>
      </c>
      <c r="C821" s="72"/>
      <c r="D821" s="3"/>
      <c r="E821" s="73"/>
      <c r="F821" s="73"/>
      <c r="G821" s="8"/>
      <c r="I821" s="77"/>
    </row>
    <row r="822" spans="1:9" s="55" customFormat="1" ht="15" customHeight="1">
      <c r="A822" s="70"/>
      <c r="B822" s="820"/>
      <c r="C822" s="72"/>
      <c r="D822" s="3"/>
      <c r="E822" s="73"/>
      <c r="F822" s="73"/>
      <c r="G822" s="8"/>
      <c r="I822" s="77"/>
    </row>
    <row r="823" spans="1:9" s="55" customFormat="1" ht="15" customHeight="1">
      <c r="A823" s="70"/>
      <c r="B823" s="820"/>
      <c r="C823" s="72"/>
      <c r="D823" s="3"/>
      <c r="E823" s="73"/>
      <c r="F823" s="73"/>
      <c r="G823" s="8"/>
      <c r="I823" s="77"/>
    </row>
    <row r="824" spans="1:9" s="55" customFormat="1" ht="15" customHeight="1">
      <c r="A824" s="70"/>
      <c r="B824" s="820"/>
      <c r="C824" s="72"/>
      <c r="D824" s="3"/>
      <c r="E824" s="73"/>
      <c r="F824" s="73"/>
      <c r="G824" s="8"/>
      <c r="I824" s="77"/>
    </row>
    <row r="825" spans="1:9" s="55" customFormat="1" ht="15" customHeight="1">
      <c r="A825" s="70"/>
      <c r="B825" s="820"/>
      <c r="C825" s="72"/>
      <c r="D825" s="3"/>
      <c r="E825" s="73"/>
      <c r="F825" s="73"/>
      <c r="G825" s="8"/>
      <c r="I825" s="77"/>
    </row>
    <row r="826" spans="1:9" s="55" customFormat="1" ht="15" customHeight="1">
      <c r="A826" s="70"/>
      <c r="B826" s="820"/>
      <c r="C826" s="72"/>
      <c r="D826" s="3"/>
      <c r="E826" s="73"/>
      <c r="F826" s="73"/>
      <c r="G826" s="8"/>
      <c r="I826" s="77"/>
    </row>
    <row r="827" spans="1:9" s="55" customFormat="1" ht="15" customHeight="1">
      <c r="A827" s="70"/>
      <c r="B827" s="820"/>
      <c r="C827" s="72"/>
      <c r="D827" s="3"/>
      <c r="E827" s="73"/>
      <c r="F827" s="73"/>
      <c r="G827" s="74"/>
      <c r="I827" s="77"/>
    </row>
    <row r="828" spans="1:9" s="55" customFormat="1" ht="15" customHeight="1">
      <c r="A828" s="70"/>
      <c r="B828" s="820"/>
      <c r="C828" s="72"/>
      <c r="D828" s="3"/>
      <c r="E828" s="73"/>
      <c r="F828" s="73"/>
      <c r="G828" s="74"/>
      <c r="I828" s="77"/>
    </row>
    <row r="829" spans="1:9" s="55" customFormat="1" ht="15" customHeight="1">
      <c r="A829" s="70"/>
      <c r="B829" s="820"/>
      <c r="C829" s="72"/>
      <c r="D829" s="3"/>
      <c r="E829" s="73"/>
      <c r="F829" s="73"/>
      <c r="G829" s="74"/>
      <c r="I829" s="77"/>
    </row>
    <row r="830" spans="1:9" s="55" customFormat="1" ht="15" customHeight="1">
      <c r="A830" s="70"/>
      <c r="B830" s="820"/>
      <c r="C830" s="72"/>
      <c r="D830" s="3"/>
      <c r="E830" s="73"/>
      <c r="F830" s="73"/>
      <c r="G830" s="74"/>
      <c r="I830" s="77"/>
    </row>
    <row r="831" spans="1:9" s="55" customFormat="1" ht="15" customHeight="1">
      <c r="A831" s="70"/>
      <c r="B831" s="820"/>
      <c r="C831" s="72"/>
      <c r="D831" s="3"/>
      <c r="E831" s="73"/>
      <c r="F831" s="73"/>
      <c r="G831" s="74"/>
      <c r="I831" s="77"/>
    </row>
    <row r="832" spans="1:9" s="55" customFormat="1" ht="15" customHeight="1">
      <c r="A832" s="70"/>
      <c r="B832" s="828" t="s">
        <v>447</v>
      </c>
      <c r="C832" s="72"/>
      <c r="D832" s="3"/>
      <c r="E832" s="73"/>
      <c r="F832" s="73"/>
      <c r="G832" s="74"/>
      <c r="I832" s="77"/>
    </row>
    <row r="833" spans="1:9" s="55" customFormat="1" ht="15" customHeight="1">
      <c r="A833" s="70"/>
      <c r="B833" s="828"/>
      <c r="C833" s="72"/>
      <c r="D833" s="3"/>
      <c r="E833" s="73"/>
      <c r="F833" s="73"/>
      <c r="G833" s="74"/>
      <c r="I833" s="77"/>
    </row>
    <row r="834" spans="1:9" s="55" customFormat="1" ht="15" customHeight="1">
      <c r="A834" s="70"/>
      <c r="B834" s="71" t="s">
        <v>653</v>
      </c>
      <c r="C834" s="72"/>
      <c r="D834" s="3"/>
      <c r="E834" s="73"/>
      <c r="F834" s="73"/>
      <c r="G834" s="74"/>
      <c r="I834" s="77"/>
    </row>
    <row r="835" spans="1:9" s="55" customFormat="1" ht="15" customHeight="1">
      <c r="A835" s="70"/>
      <c r="B835" s="117"/>
      <c r="C835" s="72"/>
      <c r="D835" s="3"/>
      <c r="E835" s="73"/>
      <c r="F835" s="73"/>
      <c r="G835" s="74"/>
      <c r="I835" s="77"/>
    </row>
    <row r="836" spans="1:9" s="55" customFormat="1" ht="15" customHeight="1">
      <c r="A836" s="70"/>
      <c r="B836" s="117" t="s">
        <v>184</v>
      </c>
      <c r="C836" s="72"/>
      <c r="D836" s="3"/>
      <c r="E836" s="73"/>
      <c r="F836" s="73"/>
      <c r="G836" s="74"/>
      <c r="I836" s="77"/>
    </row>
    <row r="837" spans="1:9" s="55" customFormat="1" ht="15" customHeight="1">
      <c r="A837" s="70"/>
      <c r="B837" s="117" t="s">
        <v>241</v>
      </c>
      <c r="C837" s="72"/>
      <c r="D837" s="3"/>
      <c r="E837" s="73"/>
      <c r="F837" s="73"/>
      <c r="G837" s="74"/>
      <c r="I837" s="77"/>
    </row>
    <row r="838" spans="1:9" s="55" customFormat="1" ht="15" customHeight="1">
      <c r="A838" s="70"/>
      <c r="B838" s="117"/>
      <c r="C838" s="72"/>
      <c r="D838" s="3"/>
      <c r="E838" s="73"/>
      <c r="F838" s="73"/>
      <c r="G838" s="74"/>
      <c r="I838" s="77"/>
    </row>
    <row r="839" spans="1:9" s="55" customFormat="1" ht="15" customHeight="1">
      <c r="A839" s="70"/>
      <c r="B839" s="117" t="s">
        <v>242</v>
      </c>
      <c r="C839" s="72" t="s">
        <v>194</v>
      </c>
      <c r="D839" s="7">
        <v>127.22</v>
      </c>
      <c r="E839" s="27"/>
      <c r="F839" s="73">
        <f>E839*1.2</f>
        <v>0</v>
      </c>
      <c r="G839" s="92">
        <f>D839*E839</f>
        <v>0</v>
      </c>
      <c r="H839" s="73">
        <f>G839*1.2</f>
        <v>0</v>
      </c>
      <c r="I839" s="77"/>
    </row>
    <row r="840" spans="1:9" s="55" customFormat="1" ht="15" customHeight="1">
      <c r="A840" s="70"/>
      <c r="B840" s="71"/>
      <c r="C840" s="72"/>
      <c r="D840" s="3"/>
      <c r="E840" s="73"/>
      <c r="F840" s="73"/>
      <c r="G840" s="74"/>
      <c r="I840" s="77"/>
    </row>
    <row r="841" spans="1:9" s="55" customFormat="1" ht="15" customHeight="1">
      <c r="A841" s="70"/>
      <c r="B841" s="117"/>
      <c r="C841" s="72"/>
      <c r="D841" s="3"/>
      <c r="E841" s="73"/>
      <c r="F841" s="73"/>
      <c r="G841" s="74"/>
      <c r="I841" s="77"/>
    </row>
    <row r="842" spans="1:9" s="55" customFormat="1" ht="15" customHeight="1">
      <c r="A842" s="70" t="s">
        <v>196</v>
      </c>
      <c r="B842" s="827" t="s">
        <v>439</v>
      </c>
      <c r="C842" s="72"/>
      <c r="D842" s="3"/>
      <c r="E842" s="73"/>
      <c r="F842" s="73"/>
      <c r="G842" s="74"/>
      <c r="I842" s="77"/>
    </row>
    <row r="843" spans="1:9" s="55" customFormat="1" ht="15" customHeight="1">
      <c r="A843" s="70"/>
      <c r="B843" s="828"/>
      <c r="C843" s="72"/>
      <c r="D843" s="3"/>
      <c r="E843" s="73"/>
      <c r="F843" s="73"/>
      <c r="G843" s="74"/>
      <c r="I843" s="77"/>
    </row>
    <row r="844" spans="1:9" s="55" customFormat="1" ht="15" customHeight="1">
      <c r="A844" s="70"/>
      <c r="B844" s="828"/>
      <c r="C844" s="72"/>
      <c r="D844" s="3"/>
      <c r="E844" s="73"/>
      <c r="F844" s="73"/>
      <c r="G844" s="74"/>
      <c r="I844" s="77"/>
    </row>
    <row r="845" spans="1:9" s="55" customFormat="1" ht="15" customHeight="1">
      <c r="A845" s="70"/>
      <c r="B845" s="828"/>
      <c r="C845" s="72"/>
      <c r="D845" s="3"/>
      <c r="E845" s="73"/>
      <c r="F845" s="73"/>
      <c r="G845" s="74"/>
      <c r="I845" s="77"/>
    </row>
    <row r="846" spans="1:9" s="55" customFormat="1" ht="15" customHeight="1">
      <c r="A846" s="70"/>
      <c r="B846" s="828"/>
      <c r="C846" s="72"/>
      <c r="D846" s="3"/>
      <c r="E846" s="73"/>
      <c r="F846" s="73"/>
      <c r="G846" s="74"/>
      <c r="I846" s="77"/>
    </row>
    <row r="847" spans="1:9" s="55" customFormat="1" ht="15" customHeight="1">
      <c r="A847" s="70"/>
      <c r="B847" s="828"/>
      <c r="C847" s="72"/>
      <c r="D847" s="3"/>
      <c r="E847" s="73"/>
      <c r="F847" s="73"/>
      <c r="G847" s="74"/>
      <c r="I847" s="77"/>
    </row>
    <row r="848" spans="1:9" s="55" customFormat="1" ht="15" customHeight="1">
      <c r="A848" s="70"/>
      <c r="B848" s="828"/>
      <c r="C848" s="72"/>
      <c r="D848" s="3"/>
      <c r="E848" s="73"/>
      <c r="F848" s="73"/>
      <c r="G848" s="74"/>
      <c r="I848" s="77"/>
    </row>
    <row r="849" spans="1:9" s="55" customFormat="1" ht="24" customHeight="1">
      <c r="A849" s="70"/>
      <c r="B849" s="828"/>
      <c r="C849" s="72"/>
      <c r="D849" s="3"/>
      <c r="E849" s="73"/>
      <c r="F849" s="73"/>
      <c r="G849" s="74"/>
      <c r="I849" s="77"/>
    </row>
    <row r="850" spans="1:9" s="55" customFormat="1" ht="15" customHeight="1">
      <c r="A850" s="70"/>
      <c r="B850" s="828" t="s">
        <v>447</v>
      </c>
      <c r="C850" s="72"/>
      <c r="D850" s="3"/>
      <c r="E850" s="73"/>
      <c r="F850" s="73"/>
      <c r="G850" s="74"/>
      <c r="I850" s="77"/>
    </row>
    <row r="851" spans="1:9" s="55" customFormat="1" ht="15" customHeight="1">
      <c r="A851" s="70"/>
      <c r="B851" s="828"/>
      <c r="C851" s="72"/>
      <c r="D851" s="3"/>
      <c r="E851" s="73"/>
      <c r="F851" s="73"/>
      <c r="G851" s="74"/>
      <c r="I851" s="77"/>
    </row>
    <row r="852" spans="1:9" s="55" customFormat="1" ht="15" customHeight="1">
      <c r="A852" s="70"/>
      <c r="B852" s="71" t="s">
        <v>653</v>
      </c>
      <c r="C852" s="72"/>
      <c r="D852" s="3"/>
      <c r="E852" s="73"/>
      <c r="F852" s="73"/>
      <c r="G852" s="74"/>
      <c r="I852" s="77"/>
    </row>
    <row r="853" spans="1:9" s="55" customFormat="1" ht="15" customHeight="1">
      <c r="A853" s="70"/>
      <c r="B853" s="71"/>
      <c r="C853" s="72"/>
      <c r="D853" s="3"/>
      <c r="E853" s="73"/>
      <c r="F853" s="73"/>
      <c r="G853" s="74"/>
      <c r="I853" s="77"/>
    </row>
    <row r="854" spans="1:9" s="55" customFormat="1" ht="15" customHeight="1">
      <c r="A854" s="70"/>
      <c r="B854" s="117" t="s">
        <v>662</v>
      </c>
      <c r="C854" s="72" t="s">
        <v>194</v>
      </c>
      <c r="D854" s="7">
        <v>885</v>
      </c>
      <c r="E854" s="27"/>
      <c r="F854" s="73">
        <f>E854*1.2</f>
        <v>0</v>
      </c>
      <c r="G854" s="92">
        <f>D854*E854</f>
        <v>0</v>
      </c>
      <c r="H854" s="73">
        <f>G854*1.2</f>
        <v>0</v>
      </c>
      <c r="I854" s="77"/>
    </row>
    <row r="855" spans="1:9" s="55" customFormat="1" ht="15" customHeight="1">
      <c r="A855" s="70"/>
      <c r="B855" s="117"/>
      <c r="C855" s="72"/>
      <c r="D855" s="3"/>
      <c r="E855" s="73"/>
      <c r="F855" s="73"/>
      <c r="G855" s="74"/>
      <c r="I855" s="77"/>
    </row>
    <row r="856" spans="1:9" s="55" customFormat="1" ht="15" customHeight="1">
      <c r="A856" s="70"/>
      <c r="B856" s="117"/>
      <c r="C856" s="72"/>
      <c r="D856" s="3"/>
      <c r="E856" s="73"/>
      <c r="F856" s="73"/>
      <c r="G856" s="74"/>
      <c r="I856" s="77"/>
    </row>
    <row r="857" spans="1:9" s="55" customFormat="1" ht="15" customHeight="1">
      <c r="A857" s="70" t="s">
        <v>197</v>
      </c>
      <c r="B857" s="827" t="s">
        <v>434</v>
      </c>
      <c r="C857" s="72"/>
      <c r="D857" s="3"/>
      <c r="E857" s="73"/>
      <c r="F857" s="73"/>
      <c r="G857" s="74"/>
      <c r="I857" s="77"/>
    </row>
    <row r="858" spans="1:9" s="55" customFormat="1" ht="15" customHeight="1">
      <c r="A858" s="70"/>
      <c r="B858" s="828"/>
      <c r="C858" s="72"/>
      <c r="D858" s="3"/>
      <c r="E858" s="73"/>
      <c r="F858" s="73"/>
      <c r="G858" s="74"/>
      <c r="I858" s="77"/>
    </row>
    <row r="859" spans="1:9" s="55" customFormat="1" ht="15" customHeight="1">
      <c r="A859" s="70"/>
      <c r="B859" s="828"/>
      <c r="C859" s="72"/>
      <c r="D859" s="3"/>
      <c r="E859" s="73"/>
      <c r="F859" s="73"/>
      <c r="G859" s="74"/>
      <c r="I859" s="77"/>
    </row>
    <row r="860" spans="1:9" s="55" customFormat="1" ht="15" customHeight="1">
      <c r="A860" s="70"/>
      <c r="B860" s="828"/>
      <c r="C860" s="72"/>
      <c r="D860" s="3"/>
      <c r="E860" s="73"/>
      <c r="F860" s="73"/>
      <c r="G860" s="74"/>
      <c r="I860" s="77"/>
    </row>
    <row r="861" spans="1:9" s="55" customFormat="1" ht="15" customHeight="1">
      <c r="A861" s="70"/>
      <c r="B861" s="828"/>
      <c r="C861" s="72"/>
      <c r="D861" s="3"/>
      <c r="E861" s="73"/>
      <c r="F861" s="73"/>
      <c r="G861" s="74"/>
      <c r="I861" s="77"/>
    </row>
    <row r="862" spans="1:9" s="55" customFormat="1" ht="15" customHeight="1">
      <c r="A862" s="70"/>
      <c r="B862" s="828"/>
      <c r="C862" s="72"/>
      <c r="D862" s="3"/>
      <c r="E862" s="73"/>
      <c r="F862" s="73"/>
      <c r="G862" s="74"/>
      <c r="I862" s="77"/>
    </row>
    <row r="863" spans="1:9" s="55" customFormat="1" ht="15" customHeight="1">
      <c r="A863" s="70"/>
      <c r="B863" s="828"/>
      <c r="C863" s="72"/>
      <c r="D863" s="3"/>
      <c r="E863" s="73"/>
      <c r="F863" s="73"/>
      <c r="G863" s="74"/>
      <c r="I863" s="77"/>
    </row>
    <row r="864" spans="1:9" s="55" customFormat="1" ht="15" customHeight="1">
      <c r="A864" s="70"/>
      <c r="B864" s="828"/>
      <c r="C864" s="72"/>
      <c r="D864" s="3"/>
      <c r="E864" s="73"/>
      <c r="F864" s="73"/>
      <c r="G864" s="74"/>
      <c r="I864" s="77"/>
    </row>
    <row r="865" spans="1:9" s="55" customFormat="1" ht="15" customHeight="1">
      <c r="A865" s="70"/>
      <c r="B865" s="54" t="s">
        <v>652</v>
      </c>
      <c r="C865" s="72"/>
      <c r="D865" s="3"/>
      <c r="E865" s="73"/>
      <c r="F865" s="73"/>
      <c r="G865" s="74"/>
      <c r="I865" s="77"/>
    </row>
    <row r="866" spans="1:9" s="55" customFormat="1" ht="15" customHeight="1">
      <c r="A866" s="70"/>
      <c r="B866" s="71" t="s">
        <v>443</v>
      </c>
      <c r="C866" s="72"/>
      <c r="D866" s="3"/>
      <c r="E866" s="73"/>
      <c r="F866" s="73"/>
      <c r="G866" s="74"/>
      <c r="I866" s="77"/>
    </row>
    <row r="867" spans="1:9" s="55" customFormat="1" ht="15" customHeight="1">
      <c r="A867" s="70"/>
      <c r="B867" s="117"/>
      <c r="C867" s="72"/>
      <c r="D867" s="3"/>
      <c r="E867" s="73"/>
      <c r="F867" s="73"/>
      <c r="G867" s="74"/>
      <c r="I867" s="77"/>
    </row>
    <row r="868" spans="1:9" s="55" customFormat="1" ht="15" customHeight="1">
      <c r="A868" s="70"/>
      <c r="B868" s="117" t="s">
        <v>440</v>
      </c>
      <c r="C868" s="72" t="s">
        <v>194</v>
      </c>
      <c r="D868" s="7">
        <v>145</v>
      </c>
      <c r="E868" s="27"/>
      <c r="F868" s="73">
        <f>E868*1.2</f>
        <v>0</v>
      </c>
      <c r="G868" s="92">
        <f>D868*E868</f>
        <v>0</v>
      </c>
      <c r="H868" s="73">
        <f>G868*1.2</f>
        <v>0</v>
      </c>
      <c r="I868" s="77"/>
    </row>
    <row r="869" spans="1:9" s="55" customFormat="1" ht="15" customHeight="1">
      <c r="A869" s="70"/>
      <c r="B869" s="117"/>
      <c r="C869" s="72"/>
      <c r="D869" s="3"/>
      <c r="E869" s="73"/>
      <c r="F869" s="73"/>
      <c r="G869" s="74"/>
      <c r="I869" s="77"/>
    </row>
    <row r="870" spans="1:9" s="55" customFormat="1" ht="15" customHeight="1">
      <c r="A870" s="70"/>
      <c r="B870" s="117"/>
      <c r="C870" s="72"/>
      <c r="D870" s="3"/>
      <c r="E870" s="73"/>
      <c r="F870" s="73"/>
      <c r="G870" s="74"/>
      <c r="I870" s="77"/>
    </row>
    <row r="871" spans="1:9" s="55" customFormat="1" ht="15" customHeight="1">
      <c r="A871" s="70"/>
      <c r="B871" s="117"/>
      <c r="C871" s="72"/>
      <c r="D871" s="3"/>
      <c r="E871" s="73"/>
      <c r="F871" s="73"/>
      <c r="G871" s="74"/>
      <c r="I871" s="77"/>
    </row>
    <row r="872" spans="1:9" s="55" customFormat="1" ht="15" customHeight="1">
      <c r="A872" s="105"/>
      <c r="B872" s="829" t="s">
        <v>487</v>
      </c>
      <c r="C872" s="830"/>
      <c r="D872" s="830"/>
      <c r="E872" s="831"/>
      <c r="F872" s="106"/>
      <c r="G872" s="106">
        <f>SUM(G792:G871)</f>
        <v>0</v>
      </c>
      <c r="H872" s="106">
        <f>SUM(H792:H871)</f>
        <v>0</v>
      </c>
      <c r="I872" s="77"/>
    </row>
    <row r="873" spans="1:9" s="55" customFormat="1" ht="15" customHeight="1">
      <c r="A873" s="107"/>
      <c r="B873" s="108"/>
      <c r="C873" s="109"/>
      <c r="D873" s="110"/>
      <c r="E873" s="109"/>
      <c r="F873" s="109"/>
      <c r="G873" s="111"/>
      <c r="I873" s="77"/>
    </row>
    <row r="874" spans="1:9" s="55" customFormat="1" ht="15" customHeight="1">
      <c r="A874" s="78" t="s">
        <v>485</v>
      </c>
      <c r="B874" s="79" t="s">
        <v>202</v>
      </c>
      <c r="C874" s="80"/>
      <c r="D874" s="81"/>
      <c r="E874" s="81"/>
      <c r="F874" s="81"/>
      <c r="G874" s="81"/>
      <c r="H874" s="115"/>
      <c r="I874" s="77"/>
    </row>
    <row r="875" spans="1:9" s="55" customFormat="1" ht="15" customHeight="1">
      <c r="A875" s="70"/>
      <c r="B875" s="117"/>
      <c r="C875" s="72"/>
      <c r="D875" s="3"/>
      <c r="E875" s="73"/>
      <c r="F875" s="73"/>
      <c r="G875" s="74"/>
      <c r="I875" s="77"/>
    </row>
    <row r="876" spans="1:9" s="55" customFormat="1" ht="15" customHeight="1">
      <c r="A876" s="120" t="s">
        <v>190</v>
      </c>
      <c r="B876" s="821" t="s">
        <v>383</v>
      </c>
      <c r="C876" s="72"/>
      <c r="D876" s="3"/>
      <c r="E876" s="73"/>
      <c r="F876" s="73"/>
      <c r="G876" s="74"/>
      <c r="I876" s="77"/>
    </row>
    <row r="877" spans="1:9" s="55" customFormat="1" ht="15" customHeight="1">
      <c r="A877" s="120"/>
      <c r="B877" s="820"/>
      <c r="C877" s="72"/>
      <c r="D877" s="3"/>
      <c r="E877" s="73"/>
      <c r="F877" s="73"/>
      <c r="G877" s="74"/>
      <c r="I877" s="77"/>
    </row>
    <row r="878" spans="1:9" s="55" customFormat="1" ht="15" customHeight="1">
      <c r="A878" s="120"/>
      <c r="B878" s="820"/>
      <c r="C878" s="72"/>
      <c r="D878" s="3"/>
      <c r="E878" s="73"/>
      <c r="F878" s="73"/>
      <c r="G878" s="74"/>
      <c r="I878" s="77"/>
    </row>
    <row r="879" spans="1:9" s="55" customFormat="1" ht="15" customHeight="1">
      <c r="A879" s="120"/>
      <c r="B879" s="820"/>
      <c r="C879" s="72"/>
      <c r="D879" s="3"/>
      <c r="E879" s="73"/>
      <c r="F879" s="73"/>
      <c r="G879" s="74"/>
      <c r="I879" s="77"/>
    </row>
    <row r="880" spans="1:9" s="55" customFormat="1" ht="15" customHeight="1">
      <c r="A880" s="120"/>
      <c r="B880" s="820"/>
      <c r="C880" s="72"/>
      <c r="D880" s="3"/>
      <c r="E880" s="73"/>
      <c r="F880" s="73"/>
      <c r="G880" s="74"/>
      <c r="I880" s="77"/>
    </row>
    <row r="881" spans="1:9" s="55" customFormat="1" ht="15" customHeight="1">
      <c r="A881" s="120"/>
      <c r="B881" s="820"/>
      <c r="C881" s="72"/>
      <c r="D881" s="3"/>
      <c r="E881" s="73"/>
      <c r="F881" s="73"/>
      <c r="G881" s="74"/>
      <c r="I881" s="77"/>
    </row>
    <row r="882" spans="1:9" s="55" customFormat="1" ht="15" customHeight="1">
      <c r="A882" s="120"/>
      <c r="B882" s="820"/>
      <c r="C882" s="72"/>
      <c r="D882" s="3"/>
      <c r="E882" s="73"/>
      <c r="F882" s="73"/>
      <c r="G882" s="74"/>
      <c r="I882" s="77"/>
    </row>
    <row r="883" spans="1:9" s="55" customFormat="1" ht="15" customHeight="1">
      <c r="A883" s="120"/>
      <c r="B883" s="820"/>
      <c r="C883" s="72"/>
      <c r="D883" s="3"/>
      <c r="E883" s="73"/>
      <c r="F883" s="73"/>
      <c r="G883" s="74"/>
      <c r="I883" s="77"/>
    </row>
    <row r="884" spans="1:9" s="55" customFormat="1" ht="15" customHeight="1">
      <c r="A884" s="120"/>
      <c r="B884" s="820"/>
      <c r="C884" s="72"/>
      <c r="D884" s="3"/>
      <c r="E884" s="73"/>
      <c r="F884" s="73"/>
      <c r="G884" s="74"/>
      <c r="I884" s="77"/>
    </row>
    <row r="885" spans="1:9" s="55" customFormat="1" ht="15" customHeight="1">
      <c r="A885" s="120"/>
      <c r="B885" s="820"/>
      <c r="C885" s="72"/>
      <c r="D885" s="3"/>
      <c r="E885" s="73"/>
      <c r="F885" s="73"/>
      <c r="G885" s="74"/>
      <c r="I885" s="77"/>
    </row>
    <row r="886" spans="1:9" s="55" customFormat="1" ht="15" customHeight="1">
      <c r="A886" s="120"/>
      <c r="B886" s="820"/>
      <c r="C886" s="72"/>
      <c r="D886" s="3"/>
      <c r="E886" s="73"/>
      <c r="F886" s="73"/>
      <c r="G886" s="74"/>
      <c r="I886" s="77"/>
    </row>
    <row r="887" spans="1:9" s="55" customFormat="1" ht="15" customHeight="1">
      <c r="A887" s="120"/>
      <c r="B887" s="820"/>
      <c r="C887" s="72"/>
      <c r="D887" s="3"/>
      <c r="E887" s="73"/>
      <c r="F887" s="73"/>
      <c r="G887" s="74"/>
      <c r="I887" s="77"/>
    </row>
    <row r="888" spans="1:9" s="55" customFormat="1" ht="15" customHeight="1">
      <c r="A888" s="120"/>
      <c r="B888" s="820"/>
      <c r="C888" s="72"/>
      <c r="D888" s="3"/>
      <c r="E888" s="73"/>
      <c r="F888" s="73"/>
      <c r="G888" s="74"/>
      <c r="I888" s="77"/>
    </row>
    <row r="889" spans="1:9" s="55" customFormat="1" ht="15" customHeight="1">
      <c r="A889" s="120"/>
      <c r="B889" s="820"/>
      <c r="C889" s="72"/>
      <c r="D889" s="3"/>
      <c r="E889" s="73"/>
      <c r="F889" s="73"/>
      <c r="G889" s="74"/>
      <c r="I889" s="77"/>
    </row>
    <row r="890" spans="1:9" s="55" customFormat="1" ht="15" customHeight="1">
      <c r="A890" s="120"/>
      <c r="B890" s="820"/>
      <c r="C890" s="72"/>
      <c r="D890" s="3"/>
      <c r="E890" s="73"/>
      <c r="F890" s="73"/>
      <c r="G890" s="74"/>
      <c r="I890" s="77"/>
    </row>
    <row r="891" spans="1:9" s="55" customFormat="1" ht="15" customHeight="1">
      <c r="A891" s="120"/>
      <c r="B891" s="820"/>
      <c r="C891" s="72"/>
      <c r="D891" s="3"/>
      <c r="E891" s="73"/>
      <c r="F891" s="73"/>
      <c r="G891" s="74"/>
      <c r="I891" s="77"/>
    </row>
    <row r="892" spans="1:9" s="55" customFormat="1" ht="15" customHeight="1">
      <c r="A892" s="120"/>
      <c r="B892" s="820"/>
      <c r="C892" s="72"/>
      <c r="D892" s="3"/>
      <c r="E892" s="73"/>
      <c r="F892" s="73"/>
      <c r="G892" s="74"/>
      <c r="I892" s="77"/>
    </row>
    <row r="893" spans="1:9" s="55" customFormat="1" ht="15" customHeight="1">
      <c r="A893" s="120"/>
      <c r="B893" s="820"/>
      <c r="C893" s="72"/>
      <c r="D893" s="3"/>
      <c r="E893" s="73"/>
      <c r="F893" s="73"/>
      <c r="G893" s="74"/>
      <c r="I893" s="77"/>
    </row>
    <row r="894" spans="1:9" s="55" customFormat="1" ht="15" customHeight="1">
      <c r="A894" s="120"/>
      <c r="B894" s="820"/>
      <c r="C894" s="72"/>
      <c r="D894" s="3"/>
      <c r="E894" s="73"/>
      <c r="F894" s="73"/>
      <c r="G894" s="74"/>
      <c r="I894" s="77"/>
    </row>
    <row r="895" spans="1:9" s="55" customFormat="1" ht="15" customHeight="1">
      <c r="A895" s="120"/>
      <c r="B895" s="820"/>
      <c r="C895" s="72"/>
      <c r="D895" s="3"/>
      <c r="E895" s="73"/>
      <c r="F895" s="73"/>
      <c r="G895" s="74"/>
      <c r="I895" s="77"/>
    </row>
    <row r="896" spans="1:9" s="55" customFormat="1" ht="15" customHeight="1">
      <c r="A896" s="120"/>
      <c r="B896" s="820"/>
      <c r="C896" s="72"/>
      <c r="D896" s="3"/>
      <c r="E896" s="73"/>
      <c r="F896" s="73"/>
      <c r="G896" s="74"/>
      <c r="I896" s="77"/>
    </row>
    <row r="897" spans="1:9" s="55" customFormat="1" ht="15" customHeight="1">
      <c r="A897" s="120"/>
      <c r="B897" s="820"/>
      <c r="C897" s="72"/>
      <c r="D897" s="3"/>
      <c r="E897" s="73"/>
      <c r="F897" s="73"/>
      <c r="G897" s="74"/>
      <c r="I897" s="77"/>
    </row>
    <row r="898" spans="1:9" s="55" customFormat="1" ht="15" customHeight="1">
      <c r="A898" s="120"/>
      <c r="B898" s="820"/>
      <c r="C898" s="72"/>
      <c r="D898" s="3"/>
      <c r="E898" s="73"/>
      <c r="F898" s="73"/>
      <c r="G898" s="74"/>
      <c r="I898" s="77"/>
    </row>
    <row r="899" spans="1:9" s="55" customFormat="1" ht="30.75" customHeight="1">
      <c r="A899" s="120"/>
      <c r="B899" s="121" t="s">
        <v>652</v>
      </c>
      <c r="C899" s="72"/>
      <c r="D899" s="3"/>
      <c r="E899" s="73"/>
      <c r="F899" s="73"/>
      <c r="G899" s="74"/>
      <c r="I899" s="77"/>
    </row>
    <row r="900" spans="1:9" s="55" customFormat="1" ht="15" customHeight="1">
      <c r="A900" s="120"/>
      <c r="B900" s="71" t="s">
        <v>653</v>
      </c>
      <c r="C900" s="72"/>
      <c r="D900" s="3"/>
      <c r="E900" s="73"/>
      <c r="F900" s="73"/>
      <c r="G900" s="74"/>
      <c r="I900" s="77"/>
    </row>
    <row r="901" spans="1:9" s="55" customFormat="1" ht="15" customHeight="1">
      <c r="A901" s="120"/>
      <c r="B901" s="71"/>
      <c r="C901" s="72"/>
      <c r="D901" s="3"/>
      <c r="E901" s="73"/>
      <c r="F901" s="73"/>
      <c r="G901" s="74"/>
      <c r="I901" s="77"/>
    </row>
    <row r="902" spans="1:9" s="55" customFormat="1" ht="15" customHeight="1">
      <c r="A902" s="120"/>
      <c r="B902" s="71" t="s">
        <v>1001</v>
      </c>
      <c r="C902" s="72"/>
      <c r="D902" s="3"/>
      <c r="E902" s="73"/>
      <c r="F902" s="73"/>
      <c r="G902" s="74"/>
      <c r="I902" s="77"/>
    </row>
    <row r="903" spans="1:9" s="55" customFormat="1" ht="15" customHeight="1">
      <c r="A903" s="120"/>
      <c r="B903" s="71" t="s">
        <v>1008</v>
      </c>
      <c r="C903" s="72"/>
      <c r="D903" s="3"/>
      <c r="E903" s="73"/>
      <c r="F903" s="73"/>
      <c r="G903" s="74"/>
      <c r="I903" s="77"/>
    </row>
    <row r="904" spans="1:9" s="55" customFormat="1" ht="15" customHeight="1">
      <c r="A904" s="120"/>
      <c r="B904" s="71"/>
      <c r="C904" s="72"/>
      <c r="D904" s="3"/>
      <c r="E904" s="73"/>
      <c r="F904" s="73"/>
      <c r="G904" s="74"/>
      <c r="I904" s="77"/>
    </row>
    <row r="905" spans="1:9" s="55" customFormat="1" ht="15" customHeight="1">
      <c r="A905" s="120"/>
      <c r="B905" s="71" t="s">
        <v>1002</v>
      </c>
      <c r="C905" s="72"/>
      <c r="D905" s="3"/>
      <c r="E905" s="73"/>
      <c r="F905" s="73"/>
      <c r="G905" s="74"/>
      <c r="I905" s="77"/>
    </row>
    <row r="906" spans="1:9" s="55" customFormat="1" ht="15" customHeight="1">
      <c r="A906" s="120"/>
      <c r="B906" s="71" t="s">
        <v>1009</v>
      </c>
      <c r="C906" s="72"/>
      <c r="D906" s="3"/>
      <c r="E906" s="73"/>
      <c r="F906" s="73"/>
      <c r="G906" s="74"/>
      <c r="I906" s="77"/>
    </row>
    <row r="907" spans="1:9" s="55" customFormat="1" ht="15" customHeight="1">
      <c r="A907" s="120"/>
      <c r="B907" s="71"/>
      <c r="C907" s="72"/>
      <c r="D907" s="3"/>
      <c r="E907" s="73"/>
      <c r="F907" s="73"/>
      <c r="G907" s="74"/>
      <c r="I907" s="77"/>
    </row>
    <row r="908" spans="1:9" s="55" customFormat="1" ht="15" customHeight="1">
      <c r="A908" s="120"/>
      <c r="B908" s="71" t="s">
        <v>1003</v>
      </c>
      <c r="C908" s="72"/>
      <c r="D908" s="3"/>
      <c r="E908" s="73"/>
      <c r="F908" s="73"/>
      <c r="G908" s="74"/>
      <c r="I908" s="77"/>
    </row>
    <row r="909" spans="1:9" s="55" customFormat="1" ht="15" customHeight="1">
      <c r="A909" s="120"/>
      <c r="B909" s="71" t="s">
        <v>996</v>
      </c>
      <c r="C909" s="72"/>
      <c r="D909" s="3"/>
      <c r="E909" s="73"/>
      <c r="F909" s="73"/>
      <c r="G909" s="74"/>
      <c r="I909" s="77"/>
    </row>
    <row r="910" spans="1:9" s="55" customFormat="1" ht="15" customHeight="1">
      <c r="A910" s="120"/>
      <c r="B910" s="71"/>
      <c r="C910" s="72"/>
      <c r="D910" s="3"/>
      <c r="E910" s="73"/>
      <c r="F910" s="73"/>
      <c r="G910" s="74"/>
      <c r="I910" s="77"/>
    </row>
    <row r="911" spans="1:9" s="55" customFormat="1" ht="15" customHeight="1">
      <c r="A911" s="120"/>
      <c r="B911" s="71" t="s">
        <v>1005</v>
      </c>
      <c r="C911" s="72"/>
      <c r="D911" s="3"/>
      <c r="E911" s="73"/>
      <c r="F911" s="73"/>
      <c r="G911" s="74"/>
      <c r="I911" s="77"/>
    </row>
    <row r="912" spans="1:9" s="55" customFormat="1" ht="15" customHeight="1">
      <c r="A912" s="120"/>
      <c r="B912" s="71" t="s">
        <v>1010</v>
      </c>
      <c r="C912" s="72"/>
      <c r="D912" s="3"/>
      <c r="E912" s="73"/>
      <c r="F912" s="73"/>
      <c r="G912" s="74"/>
      <c r="I912" s="77"/>
    </row>
    <row r="913" spans="1:9" s="55" customFormat="1" ht="15" customHeight="1">
      <c r="A913" s="120"/>
      <c r="B913" s="71"/>
      <c r="C913" s="72"/>
      <c r="D913" s="3"/>
      <c r="E913" s="73"/>
      <c r="F913" s="73"/>
      <c r="G913" s="74"/>
      <c r="I913" s="77"/>
    </row>
    <row r="914" spans="1:9" s="55" customFormat="1" ht="15" customHeight="1">
      <c r="A914" s="120"/>
      <c r="B914" s="71" t="s">
        <v>1006</v>
      </c>
      <c r="C914" s="72"/>
      <c r="D914" s="3"/>
      <c r="E914" s="73"/>
      <c r="F914" s="73"/>
      <c r="G914" s="74"/>
      <c r="I914" s="77"/>
    </row>
    <row r="915" spans="1:9" s="55" customFormat="1" ht="15" customHeight="1">
      <c r="A915" s="120"/>
      <c r="B915" s="71" t="s">
        <v>1011</v>
      </c>
      <c r="C915" s="72"/>
      <c r="D915" s="3"/>
      <c r="E915" s="73"/>
      <c r="F915" s="73"/>
      <c r="G915" s="74"/>
      <c r="I915" s="77"/>
    </row>
    <row r="916" spans="1:9" s="55" customFormat="1" ht="15" customHeight="1">
      <c r="A916" s="120"/>
      <c r="B916" s="71"/>
      <c r="C916" s="72"/>
      <c r="D916" s="3"/>
      <c r="E916" s="73"/>
      <c r="F916" s="73"/>
      <c r="G916" s="74"/>
      <c r="I916" s="77"/>
    </row>
    <row r="917" spans="1:9" s="55" customFormat="1" ht="15" customHeight="1">
      <c r="A917" s="120"/>
      <c r="B917" s="71" t="s">
        <v>1004</v>
      </c>
      <c r="C917" s="72"/>
      <c r="D917" s="3"/>
      <c r="E917" s="73"/>
      <c r="F917" s="73"/>
      <c r="G917" s="74"/>
      <c r="I917" s="77"/>
    </row>
    <row r="918" spans="1:9" s="55" customFormat="1" ht="15" customHeight="1">
      <c r="A918" s="120"/>
      <c r="B918" s="71" t="s">
        <v>1007</v>
      </c>
      <c r="C918" s="72"/>
      <c r="D918" s="3"/>
      <c r="E918" s="73"/>
      <c r="F918" s="73"/>
      <c r="G918" s="74"/>
      <c r="I918" s="77"/>
    </row>
    <row r="919" spans="1:9" s="55" customFormat="1" ht="15" customHeight="1">
      <c r="A919" s="120"/>
      <c r="B919" s="71"/>
      <c r="C919" s="72"/>
      <c r="D919" s="3"/>
      <c r="E919" s="73"/>
      <c r="F919" s="73"/>
      <c r="G919" s="74"/>
      <c r="I919" s="77"/>
    </row>
    <row r="920" spans="1:9" s="55" customFormat="1" ht="15" customHeight="1">
      <c r="A920" s="120"/>
      <c r="B920" s="122" t="s">
        <v>199</v>
      </c>
      <c r="C920" s="72" t="s">
        <v>194</v>
      </c>
      <c r="D920" s="7">
        <v>2079.06</v>
      </c>
      <c r="E920" s="27"/>
      <c r="F920" s="73">
        <f>E920*1.2</f>
        <v>0</v>
      </c>
      <c r="G920" s="92">
        <f>D920*E920</f>
        <v>0</v>
      </c>
      <c r="H920" s="73">
        <f>G920*1.2</f>
        <v>0</v>
      </c>
      <c r="I920" s="77"/>
    </row>
    <row r="921" spans="1:9" s="55" customFormat="1" ht="15" customHeight="1">
      <c r="A921" s="70"/>
      <c r="B921" s="117"/>
      <c r="C921" s="72"/>
      <c r="D921" s="3"/>
      <c r="E921" s="73"/>
      <c r="F921" s="73"/>
      <c r="G921" s="74"/>
      <c r="I921" s="77"/>
    </row>
    <row r="922" spans="1:9" s="55" customFormat="1" ht="15" customHeight="1">
      <c r="A922" s="70"/>
      <c r="B922" s="117"/>
      <c r="C922" s="72"/>
      <c r="D922" s="3"/>
      <c r="E922" s="73"/>
      <c r="F922" s="73"/>
      <c r="G922" s="74"/>
      <c r="I922" s="77"/>
    </row>
    <row r="923" spans="1:9" s="55" customFormat="1" ht="15" customHeight="1">
      <c r="A923" s="70" t="s">
        <v>192</v>
      </c>
      <c r="B923" s="821" t="s">
        <v>428</v>
      </c>
      <c r="C923" s="72"/>
      <c r="D923" s="3"/>
      <c r="E923" s="73"/>
      <c r="F923" s="73"/>
      <c r="G923" s="74"/>
      <c r="I923" s="77"/>
    </row>
    <row r="924" spans="1:9" s="55" customFormat="1" ht="15" customHeight="1">
      <c r="A924" s="70"/>
      <c r="B924" s="820"/>
      <c r="C924" s="72"/>
      <c r="D924" s="3"/>
      <c r="E924" s="73"/>
      <c r="F924" s="73"/>
      <c r="G924" s="74"/>
      <c r="I924" s="77"/>
    </row>
    <row r="925" spans="1:9" s="55" customFormat="1" ht="15" customHeight="1">
      <c r="A925" s="70"/>
      <c r="B925" s="820"/>
      <c r="C925" s="72"/>
      <c r="D925" s="3"/>
      <c r="E925" s="73"/>
      <c r="F925" s="73"/>
      <c r="G925" s="74"/>
      <c r="I925" s="77"/>
    </row>
    <row r="926" spans="1:9" s="55" customFormat="1" ht="15" customHeight="1">
      <c r="A926" s="70"/>
      <c r="B926" s="820"/>
      <c r="C926" s="72"/>
      <c r="D926" s="3"/>
      <c r="E926" s="73"/>
      <c r="F926" s="73"/>
      <c r="G926" s="74"/>
      <c r="I926" s="77"/>
    </row>
    <row r="927" spans="1:9" s="55" customFormat="1" ht="15" customHeight="1">
      <c r="A927" s="70"/>
      <c r="B927" s="820"/>
      <c r="C927" s="72"/>
      <c r="D927" s="3"/>
      <c r="E927" s="73"/>
      <c r="F927" s="73"/>
      <c r="G927" s="74"/>
      <c r="I927" s="77"/>
    </row>
    <row r="928" spans="1:9" s="55" customFormat="1" ht="15" customHeight="1">
      <c r="A928" s="70"/>
      <c r="B928" s="820"/>
      <c r="C928" s="72"/>
      <c r="D928" s="3"/>
      <c r="E928" s="73"/>
      <c r="F928" s="73"/>
      <c r="G928" s="74"/>
      <c r="I928" s="77"/>
    </row>
    <row r="929" spans="1:9" s="55" customFormat="1" ht="15" customHeight="1">
      <c r="A929" s="70"/>
      <c r="B929" s="820"/>
      <c r="C929" s="72"/>
      <c r="D929" s="3"/>
      <c r="E929" s="73"/>
      <c r="F929" s="73"/>
      <c r="G929" s="74"/>
      <c r="I929" s="77"/>
    </row>
    <row r="930" spans="1:9" s="55" customFormat="1" ht="15" customHeight="1">
      <c r="A930" s="70"/>
      <c r="B930" s="820"/>
      <c r="C930" s="72"/>
      <c r="D930" s="3"/>
      <c r="E930" s="73"/>
      <c r="F930" s="73"/>
      <c r="G930" s="74"/>
      <c r="I930" s="77"/>
    </row>
    <row r="931" spans="1:9" s="55" customFormat="1" ht="15" customHeight="1">
      <c r="A931" s="70"/>
      <c r="B931" s="143" t="s">
        <v>652</v>
      </c>
      <c r="C931" s="72"/>
      <c r="D931" s="3"/>
      <c r="E931" s="73"/>
      <c r="F931" s="73"/>
      <c r="G931" s="74"/>
      <c r="I931" s="77"/>
    </row>
    <row r="932" spans="1:9" s="55" customFormat="1" ht="15" customHeight="1">
      <c r="A932" s="70"/>
      <c r="B932" s="71" t="s">
        <v>653</v>
      </c>
      <c r="C932" s="72"/>
      <c r="D932" s="3"/>
      <c r="E932" s="73"/>
      <c r="F932" s="73"/>
      <c r="G932" s="74"/>
      <c r="I932" s="77"/>
    </row>
    <row r="933" spans="1:9" s="55" customFormat="1" ht="15" customHeight="1">
      <c r="A933" s="70"/>
      <c r="B933" s="90"/>
      <c r="C933" s="72"/>
      <c r="D933" s="3"/>
      <c r="E933" s="73"/>
      <c r="F933" s="73"/>
      <c r="G933" s="74"/>
      <c r="I933" s="77"/>
    </row>
    <row r="934" spans="1:9" s="55" customFormat="1" ht="15" customHeight="1">
      <c r="A934" s="70"/>
      <c r="B934" s="90" t="s">
        <v>985</v>
      </c>
      <c r="C934" s="72" t="s">
        <v>194</v>
      </c>
      <c r="D934" s="7">
        <v>1800</v>
      </c>
      <c r="E934" s="27"/>
      <c r="F934" s="73">
        <f>E934*1.2</f>
        <v>0</v>
      </c>
      <c r="G934" s="92">
        <f>D934*E934</f>
        <v>0</v>
      </c>
      <c r="H934" s="73">
        <f>G934*1.2</f>
        <v>0</v>
      </c>
      <c r="I934" s="77"/>
    </row>
    <row r="935" spans="1:9" s="55" customFormat="1" ht="15" customHeight="1">
      <c r="A935" s="70"/>
      <c r="B935" s="90"/>
      <c r="C935" s="72"/>
      <c r="D935" s="3"/>
      <c r="E935" s="73"/>
      <c r="F935" s="73"/>
      <c r="G935" s="74"/>
      <c r="I935" s="77"/>
    </row>
    <row r="936" spans="1:9" s="55" customFormat="1" ht="15" customHeight="1">
      <c r="A936" s="70"/>
      <c r="B936" s="117"/>
      <c r="C936" s="72"/>
      <c r="D936" s="3"/>
      <c r="E936" s="73"/>
      <c r="F936" s="73"/>
      <c r="G936" s="74"/>
      <c r="I936" s="77"/>
    </row>
    <row r="937" spans="1:9" s="55" customFormat="1" ht="15" customHeight="1">
      <c r="A937" s="70" t="s">
        <v>195</v>
      </c>
      <c r="B937" s="827" t="s">
        <v>889</v>
      </c>
      <c r="C937" s="72"/>
      <c r="D937" s="3"/>
      <c r="E937" s="73"/>
      <c r="F937" s="73"/>
      <c r="G937" s="74"/>
      <c r="I937" s="77"/>
    </row>
    <row r="938" spans="1:9" s="55" customFormat="1" ht="15" customHeight="1">
      <c r="A938" s="70"/>
      <c r="B938" s="828"/>
      <c r="C938" s="72"/>
      <c r="D938" s="3"/>
      <c r="E938" s="73"/>
      <c r="F938" s="73"/>
      <c r="G938" s="74"/>
      <c r="I938" s="77"/>
    </row>
    <row r="939" spans="1:9" s="55" customFormat="1" ht="15" customHeight="1">
      <c r="A939" s="70"/>
      <c r="B939" s="828"/>
      <c r="C939" s="72"/>
      <c r="D939" s="3"/>
      <c r="E939" s="73"/>
      <c r="F939" s="73"/>
      <c r="G939" s="74"/>
      <c r="I939" s="77"/>
    </row>
    <row r="940" spans="1:9" s="55" customFormat="1" ht="15" customHeight="1">
      <c r="A940" s="70"/>
      <c r="B940" s="828"/>
      <c r="C940" s="72"/>
      <c r="D940" s="3"/>
      <c r="E940" s="73"/>
      <c r="F940" s="73"/>
      <c r="G940" s="74"/>
      <c r="I940" s="77"/>
    </row>
    <row r="941" spans="1:9" s="55" customFormat="1" ht="15" customHeight="1">
      <c r="A941" s="70"/>
      <c r="B941" s="828"/>
      <c r="C941" s="72"/>
      <c r="D941" s="3"/>
      <c r="E941" s="73"/>
      <c r="F941" s="73"/>
      <c r="G941" s="74"/>
      <c r="I941" s="77"/>
    </row>
    <row r="942" spans="1:9" s="55" customFormat="1" ht="15" customHeight="1">
      <c r="A942" s="70"/>
      <c r="B942" s="828"/>
      <c r="C942" s="72"/>
      <c r="D942" s="3"/>
      <c r="E942" s="73"/>
      <c r="F942" s="73"/>
      <c r="G942" s="74"/>
      <c r="I942" s="77"/>
    </row>
    <row r="943" spans="1:9" s="55" customFormat="1" ht="15" customHeight="1">
      <c r="A943" s="70"/>
      <c r="B943" s="828"/>
      <c r="C943" s="72"/>
      <c r="D943" s="3"/>
      <c r="E943" s="73"/>
      <c r="F943" s="73"/>
      <c r="G943" s="74"/>
      <c r="I943" s="77"/>
    </row>
    <row r="944" spans="1:9" s="55" customFormat="1" ht="15" customHeight="1">
      <c r="A944" s="70"/>
      <c r="B944" s="828"/>
      <c r="C944" s="72"/>
      <c r="D944" s="3"/>
      <c r="E944" s="73"/>
      <c r="F944" s="73"/>
      <c r="G944" s="74"/>
      <c r="I944" s="77"/>
    </row>
    <row r="945" spans="1:9" s="55" customFormat="1" ht="15" customHeight="1">
      <c r="A945" s="70"/>
      <c r="B945" s="828"/>
      <c r="C945" s="72"/>
      <c r="D945" s="3"/>
      <c r="E945" s="73"/>
      <c r="F945" s="73"/>
      <c r="G945" s="74"/>
      <c r="I945" s="77"/>
    </row>
    <row r="946" spans="1:9" s="55" customFormat="1" ht="15" customHeight="1">
      <c r="A946" s="70"/>
      <c r="B946" s="828"/>
      <c r="C946" s="72"/>
      <c r="D946" s="3"/>
      <c r="E946" s="73"/>
      <c r="F946" s="73"/>
      <c r="G946" s="74"/>
      <c r="I946" s="77"/>
    </row>
    <row r="947" spans="1:9" s="55" customFormat="1" ht="15" customHeight="1">
      <c r="A947" s="70"/>
      <c r="B947" s="828"/>
      <c r="C947" s="72"/>
      <c r="D947" s="3"/>
      <c r="E947" s="73"/>
      <c r="F947" s="73"/>
      <c r="G947" s="74"/>
      <c r="I947" s="77"/>
    </row>
    <row r="948" spans="1:9" s="55" customFormat="1" ht="15" customHeight="1">
      <c r="A948" s="70"/>
      <c r="B948" s="828"/>
      <c r="C948" s="72"/>
      <c r="D948" s="3"/>
      <c r="E948" s="73"/>
      <c r="F948" s="73"/>
      <c r="G948" s="74"/>
      <c r="I948" s="77"/>
    </row>
    <row r="949" spans="1:9" s="55" customFormat="1" ht="15" customHeight="1">
      <c r="A949" s="70"/>
      <c r="B949" s="54" t="s">
        <v>652</v>
      </c>
      <c r="C949" s="72"/>
      <c r="D949" s="3"/>
      <c r="E949" s="73"/>
      <c r="F949" s="73"/>
      <c r="G949" s="74"/>
      <c r="I949" s="77"/>
    </row>
    <row r="950" spans="1:9" s="55" customFormat="1" ht="15" customHeight="1">
      <c r="A950" s="70"/>
      <c r="B950" s="71" t="s">
        <v>653</v>
      </c>
      <c r="C950" s="72"/>
      <c r="D950" s="3"/>
      <c r="E950" s="73"/>
      <c r="F950" s="73"/>
      <c r="G950" s="74"/>
      <c r="I950" s="77"/>
    </row>
    <row r="951" spans="1:9" s="55" customFormat="1" ht="15" customHeight="1">
      <c r="A951" s="70"/>
      <c r="B951" s="117"/>
      <c r="C951" s="72"/>
      <c r="D951" s="3"/>
      <c r="E951" s="73"/>
      <c r="F951" s="73"/>
      <c r="G951" s="74"/>
      <c r="I951" s="77"/>
    </row>
    <row r="952" spans="1:9" s="55" customFormat="1" ht="15" customHeight="1">
      <c r="A952" s="70"/>
      <c r="B952" s="117" t="s">
        <v>1000</v>
      </c>
      <c r="C952" s="72" t="s">
        <v>194</v>
      </c>
      <c r="D952" s="7">
        <v>4520</v>
      </c>
      <c r="E952" s="27"/>
      <c r="F952" s="73">
        <f>E952*1.2</f>
        <v>0</v>
      </c>
      <c r="G952" s="92">
        <f>D952*E952</f>
        <v>0</v>
      </c>
      <c r="H952" s="73">
        <f>G952*1.2</f>
        <v>0</v>
      </c>
      <c r="I952" s="77"/>
    </row>
    <row r="953" spans="1:9" s="55" customFormat="1" ht="15" customHeight="1">
      <c r="A953" s="70"/>
      <c r="B953" s="117"/>
      <c r="C953" s="72"/>
      <c r="D953" s="3"/>
      <c r="E953" s="73"/>
      <c r="F953" s="73"/>
      <c r="G953" s="74"/>
      <c r="I953" s="77"/>
    </row>
    <row r="954" spans="1:9" s="55" customFormat="1" ht="15" customHeight="1">
      <c r="A954" s="70"/>
      <c r="B954" s="117"/>
      <c r="C954" s="72"/>
      <c r="D954" s="3"/>
      <c r="E954" s="73"/>
      <c r="F954" s="73"/>
      <c r="G954" s="74"/>
      <c r="I954" s="77"/>
    </row>
    <row r="955" spans="1:9" s="55" customFormat="1" ht="15" customHeight="1">
      <c r="A955" s="70" t="s">
        <v>196</v>
      </c>
      <c r="B955" s="827" t="s">
        <v>887</v>
      </c>
      <c r="C955" s="72"/>
      <c r="D955" s="3"/>
      <c r="E955" s="73"/>
      <c r="F955" s="73"/>
      <c r="G955" s="74"/>
      <c r="I955" s="77"/>
    </row>
    <row r="956" spans="1:9" s="55" customFormat="1" ht="15" customHeight="1">
      <c r="A956" s="70"/>
      <c r="B956" s="828"/>
      <c r="C956" s="72"/>
      <c r="D956" s="3"/>
      <c r="E956" s="73"/>
      <c r="F956" s="73"/>
      <c r="G956" s="74"/>
      <c r="I956" s="77"/>
    </row>
    <row r="957" spans="1:9" s="55" customFormat="1" ht="15" customHeight="1">
      <c r="A957" s="70"/>
      <c r="B957" s="828"/>
      <c r="C957" s="72"/>
      <c r="D957" s="3"/>
      <c r="E957" s="73"/>
      <c r="F957" s="73"/>
      <c r="G957" s="74"/>
      <c r="I957" s="77"/>
    </row>
    <row r="958" spans="1:9" s="55" customFormat="1" ht="15" customHeight="1">
      <c r="A958" s="70"/>
      <c r="B958" s="828"/>
      <c r="C958" s="72"/>
      <c r="D958" s="3"/>
      <c r="E958" s="73"/>
      <c r="F958" s="73"/>
      <c r="G958" s="74"/>
      <c r="I958" s="77"/>
    </row>
    <row r="959" spans="1:9" s="55" customFormat="1" ht="15" customHeight="1">
      <c r="A959" s="70"/>
      <c r="B959" s="828"/>
      <c r="C959" s="72"/>
      <c r="D959" s="3"/>
      <c r="E959" s="73"/>
      <c r="F959" s="73"/>
      <c r="G959" s="74"/>
      <c r="I959" s="77"/>
    </row>
    <row r="960" spans="1:9" s="55" customFormat="1" ht="15" customHeight="1">
      <c r="A960" s="70"/>
      <c r="B960" s="828"/>
      <c r="C960" s="72"/>
      <c r="D960" s="3"/>
      <c r="E960" s="73"/>
      <c r="F960" s="73"/>
      <c r="G960" s="74"/>
      <c r="I960" s="77"/>
    </row>
    <row r="961" spans="1:9" s="55" customFormat="1" ht="15" customHeight="1">
      <c r="A961" s="70"/>
      <c r="B961" s="54" t="s">
        <v>652</v>
      </c>
      <c r="C961" s="72"/>
      <c r="D961" s="3"/>
      <c r="E961" s="73"/>
      <c r="F961" s="73"/>
      <c r="G961" s="74"/>
      <c r="I961" s="77"/>
    </row>
    <row r="962" spans="1:9" s="55" customFormat="1" ht="15" customHeight="1">
      <c r="A962" s="70"/>
      <c r="B962" s="71" t="s">
        <v>653</v>
      </c>
      <c r="C962" s="72"/>
      <c r="D962" s="3"/>
      <c r="E962" s="73"/>
      <c r="F962" s="73"/>
      <c r="G962" s="74"/>
      <c r="I962" s="77"/>
    </row>
    <row r="963" spans="1:9" s="55" customFormat="1" ht="15" customHeight="1">
      <c r="A963" s="70"/>
      <c r="B963" s="117"/>
      <c r="C963" s="72"/>
      <c r="D963" s="3"/>
      <c r="E963" s="73"/>
      <c r="F963" s="73"/>
      <c r="G963" s="74"/>
      <c r="I963" s="77"/>
    </row>
    <row r="964" spans="1:9" s="55" customFormat="1" ht="15" customHeight="1">
      <c r="A964" s="70"/>
      <c r="B964" s="117" t="s">
        <v>999</v>
      </c>
      <c r="C964" s="72" t="s">
        <v>194</v>
      </c>
      <c r="D964" s="7">
        <v>5790</v>
      </c>
      <c r="E964" s="27"/>
      <c r="F964" s="73">
        <f>E964*1.2</f>
        <v>0</v>
      </c>
      <c r="G964" s="92">
        <f>D964*E964</f>
        <v>0</v>
      </c>
      <c r="H964" s="73">
        <f>G964*1.2</f>
        <v>0</v>
      </c>
      <c r="I964" s="77"/>
    </row>
    <row r="965" spans="1:9" s="55" customFormat="1" ht="15" customHeight="1">
      <c r="A965" s="70"/>
      <c r="B965" s="117"/>
      <c r="C965" s="72"/>
      <c r="D965" s="3"/>
      <c r="E965" s="73"/>
      <c r="F965" s="73"/>
      <c r="G965" s="74"/>
      <c r="I965" s="77"/>
    </row>
    <row r="966" spans="1:9" s="55" customFormat="1" ht="15" customHeight="1">
      <c r="A966" s="70"/>
      <c r="B966" s="71"/>
      <c r="C966" s="72"/>
      <c r="D966" s="3"/>
      <c r="E966" s="73"/>
      <c r="F966" s="73"/>
      <c r="G966" s="74"/>
      <c r="I966" s="77"/>
    </row>
    <row r="967" spans="1:9" s="55" customFormat="1" ht="15" customHeight="1">
      <c r="A967" s="70"/>
      <c r="B967" s="117"/>
      <c r="C967" s="72"/>
      <c r="D967" s="3"/>
      <c r="E967" s="73"/>
      <c r="F967" s="73"/>
      <c r="G967" s="74"/>
      <c r="I967" s="77"/>
    </row>
    <row r="968" spans="1:9" s="55" customFormat="1" ht="15" customHeight="1">
      <c r="A968" s="105"/>
      <c r="B968" s="829" t="s">
        <v>203</v>
      </c>
      <c r="C968" s="830"/>
      <c r="D968" s="830"/>
      <c r="E968" s="831"/>
      <c r="F968" s="106"/>
      <c r="G968" s="106">
        <f>SUM(G875:G967)</f>
        <v>0</v>
      </c>
      <c r="H968" s="106">
        <f>SUM(H875:H967)</f>
        <v>0</v>
      </c>
      <c r="I968" s="77"/>
    </row>
    <row r="969" spans="1:9" s="55" customFormat="1" ht="15" customHeight="1">
      <c r="A969" s="107"/>
      <c r="B969" s="108"/>
      <c r="C969" s="109"/>
      <c r="D969" s="110"/>
      <c r="E969" s="109"/>
      <c r="F969" s="109"/>
      <c r="G969" s="111"/>
      <c r="I969" s="77"/>
    </row>
    <row r="970" spans="1:9" s="55" customFormat="1" ht="15" customHeight="1">
      <c r="A970" s="78" t="s">
        <v>488</v>
      </c>
      <c r="B970" s="79" t="s">
        <v>205</v>
      </c>
      <c r="C970" s="80"/>
      <c r="D970" s="81"/>
      <c r="E970" s="81"/>
      <c r="F970" s="81"/>
      <c r="G970" s="81"/>
      <c r="H970" s="115"/>
      <c r="I970" s="77"/>
    </row>
    <row r="971" spans="1:9" s="55" customFormat="1" ht="15" customHeight="1">
      <c r="A971" s="70"/>
      <c r="B971" s="71"/>
      <c r="C971" s="72"/>
      <c r="D971" s="3"/>
      <c r="E971" s="73"/>
      <c r="F971" s="73"/>
      <c r="G971" s="74"/>
      <c r="I971" s="77"/>
    </row>
    <row r="972" spans="1:9" s="55" customFormat="1" ht="15" customHeight="1">
      <c r="A972" s="144" t="s">
        <v>190</v>
      </c>
      <c r="B972" s="821" t="s">
        <v>207</v>
      </c>
      <c r="C972" s="98"/>
      <c r="D972" s="3"/>
      <c r="E972" s="3"/>
      <c r="F972" s="3"/>
      <c r="G972" s="8"/>
      <c r="I972" s="77"/>
    </row>
    <row r="973" spans="1:9" s="55" customFormat="1" ht="15" customHeight="1">
      <c r="A973" s="144"/>
      <c r="B973" s="820"/>
      <c r="C973" s="98"/>
      <c r="D973" s="3"/>
      <c r="E973" s="3"/>
      <c r="F973" s="3"/>
      <c r="G973" s="8"/>
      <c r="I973" s="145"/>
    </row>
    <row r="974" spans="1:9" s="55" customFormat="1" ht="15" customHeight="1">
      <c r="A974" s="144"/>
      <c r="B974" s="820"/>
      <c r="C974" s="98"/>
      <c r="D974" s="3"/>
      <c r="E974" s="3"/>
      <c r="F974" s="3"/>
      <c r="G974" s="8"/>
      <c r="I974" s="77"/>
    </row>
    <row r="975" spans="1:9" s="55" customFormat="1" ht="15" customHeight="1">
      <c r="A975" s="144"/>
      <c r="B975" s="820"/>
      <c r="C975" s="98"/>
      <c r="D975" s="3"/>
      <c r="E975" s="3"/>
      <c r="F975" s="3"/>
      <c r="G975" s="8"/>
      <c r="I975" s="77"/>
    </row>
    <row r="976" spans="1:9" s="55" customFormat="1" ht="15" customHeight="1">
      <c r="A976" s="144"/>
      <c r="B976" s="820"/>
      <c r="C976" s="98"/>
      <c r="D976" s="3"/>
      <c r="E976" s="3"/>
      <c r="F976" s="3"/>
      <c r="G976" s="8"/>
      <c r="I976" s="77"/>
    </row>
    <row r="977" spans="1:9" s="55" customFormat="1" ht="15" customHeight="1">
      <c r="A977" s="144"/>
      <c r="B977" s="820"/>
      <c r="C977" s="98"/>
      <c r="D977" s="3"/>
      <c r="E977" s="3"/>
      <c r="F977" s="3"/>
      <c r="G977" s="8"/>
      <c r="I977" s="77"/>
    </row>
    <row r="978" spans="1:9" s="55" customFormat="1" ht="15" customHeight="1">
      <c r="A978" s="144"/>
      <c r="B978" s="820"/>
      <c r="C978" s="98"/>
      <c r="D978" s="3"/>
      <c r="E978" s="3"/>
      <c r="F978" s="3"/>
      <c r="G978" s="8"/>
      <c r="I978" s="77"/>
    </row>
    <row r="979" spans="1:9" s="55" customFormat="1" ht="15" customHeight="1">
      <c r="A979" s="144"/>
      <c r="B979" s="820"/>
      <c r="C979" s="98"/>
      <c r="D979" s="3"/>
      <c r="E979" s="3"/>
      <c r="F979" s="3"/>
      <c r="G979" s="8"/>
      <c r="I979" s="77"/>
    </row>
    <row r="980" spans="1:9" s="55" customFormat="1" ht="15" customHeight="1">
      <c r="A980" s="144"/>
      <c r="B980" s="820"/>
      <c r="C980" s="98"/>
      <c r="D980" s="3"/>
      <c r="E980" s="3"/>
      <c r="F980" s="3"/>
      <c r="G980" s="8"/>
      <c r="I980" s="77"/>
    </row>
    <row r="981" spans="1:9" s="55" customFormat="1" ht="15" customHeight="1">
      <c r="A981" s="144"/>
      <c r="B981" s="820"/>
      <c r="C981" s="98"/>
      <c r="D981" s="3"/>
      <c r="E981" s="3"/>
      <c r="F981" s="3"/>
      <c r="G981" s="8"/>
      <c r="I981" s="77"/>
    </row>
    <row r="982" spans="1:9" s="55" customFormat="1" ht="15" customHeight="1">
      <c r="A982" s="144"/>
      <c r="B982" s="820"/>
      <c r="C982" s="98"/>
      <c r="D982" s="3"/>
      <c r="E982" s="3"/>
      <c r="F982" s="3"/>
      <c r="G982" s="8"/>
      <c r="I982" s="77"/>
    </row>
    <row r="983" spans="1:9" s="55" customFormat="1" ht="15" customHeight="1">
      <c r="A983" s="144"/>
      <c r="B983" s="820"/>
      <c r="C983" s="98"/>
      <c r="D983" s="3"/>
      <c r="E983" s="3"/>
      <c r="F983" s="3"/>
      <c r="G983" s="8"/>
      <c r="I983" s="77"/>
    </row>
    <row r="984" spans="1:9" s="55" customFormat="1" ht="15" customHeight="1">
      <c r="A984" s="144"/>
      <c r="B984" s="820"/>
      <c r="C984" s="98"/>
      <c r="D984" s="3"/>
      <c r="E984" s="3"/>
      <c r="F984" s="3"/>
      <c r="G984" s="8"/>
      <c r="I984" s="77"/>
    </row>
    <row r="985" spans="1:9" s="55" customFormat="1" ht="15" customHeight="1">
      <c r="A985" s="144"/>
      <c r="B985" s="820"/>
      <c r="C985" s="98"/>
      <c r="D985" s="3"/>
      <c r="E985" s="3"/>
      <c r="F985" s="3"/>
      <c r="G985" s="8"/>
      <c r="I985" s="77"/>
    </row>
    <row r="986" spans="1:9" s="55" customFormat="1" ht="15" customHeight="1">
      <c r="A986" s="144"/>
      <c r="B986" s="820"/>
      <c r="C986" s="98"/>
      <c r="D986" s="3"/>
      <c r="E986" s="3"/>
      <c r="F986" s="3"/>
      <c r="G986" s="8"/>
      <c r="I986" s="77"/>
    </row>
    <row r="987" spans="1:9" s="55" customFormat="1" ht="15" customHeight="1">
      <c r="A987" s="144"/>
      <c r="B987" s="820"/>
      <c r="C987" s="98"/>
      <c r="D987" s="3"/>
      <c r="E987" s="3"/>
      <c r="F987" s="3"/>
      <c r="G987" s="8"/>
      <c r="I987" s="77"/>
    </row>
    <row r="988" spans="1:9" s="55" customFormat="1" ht="15" customHeight="1">
      <c r="A988" s="144"/>
      <c r="B988" s="71"/>
      <c r="C988" s="98"/>
      <c r="D988" s="3"/>
      <c r="E988" s="3"/>
      <c r="F988" s="3"/>
      <c r="G988" s="8"/>
      <c r="I988" s="77"/>
    </row>
    <row r="989" spans="1:9" s="55" customFormat="1" ht="15" customHeight="1">
      <c r="A989" s="144"/>
      <c r="B989" s="71" t="s">
        <v>888</v>
      </c>
      <c r="C989" s="98" t="s">
        <v>194</v>
      </c>
      <c r="D989" s="3">
        <v>6420</v>
      </c>
      <c r="E989" s="26"/>
      <c r="F989" s="73">
        <f>E989*1.2</f>
        <v>0</v>
      </c>
      <c r="G989" s="92">
        <f>D989*E989</f>
        <v>0</v>
      </c>
      <c r="H989" s="73">
        <f>G989*1.2</f>
        <v>0</v>
      </c>
      <c r="I989" s="77"/>
    </row>
    <row r="990" spans="1:9" s="55" customFormat="1" ht="15" customHeight="1">
      <c r="A990" s="70"/>
      <c r="B990" s="71"/>
      <c r="C990" s="72"/>
      <c r="D990" s="3"/>
      <c r="E990" s="73"/>
      <c r="F990" s="73"/>
      <c r="G990" s="74"/>
      <c r="I990" s="77"/>
    </row>
    <row r="991" spans="1:9" s="55" customFormat="1" ht="15" customHeight="1">
      <c r="A991" s="70"/>
      <c r="B991" s="71"/>
      <c r="C991" s="72"/>
      <c r="D991" s="3"/>
      <c r="E991" s="73"/>
      <c r="F991" s="73"/>
      <c r="G991" s="74"/>
      <c r="I991" s="77"/>
    </row>
    <row r="992" spans="1:9" s="55" customFormat="1" ht="15" customHeight="1">
      <c r="A992" s="70"/>
      <c r="B992" s="71"/>
      <c r="C992" s="72"/>
      <c r="D992" s="3"/>
      <c r="E992" s="73"/>
      <c r="F992" s="73"/>
      <c r="G992" s="74"/>
      <c r="I992" s="77"/>
    </row>
    <row r="993" spans="1:9" s="55" customFormat="1" ht="15" customHeight="1">
      <c r="A993" s="811" t="s">
        <v>208</v>
      </c>
      <c r="B993" s="812"/>
      <c r="C993" s="812"/>
      <c r="D993" s="812"/>
      <c r="E993" s="813"/>
      <c r="F993" s="106"/>
      <c r="G993" s="106">
        <f>SUM(G971:G992)</f>
        <v>0</v>
      </c>
      <c r="H993" s="106">
        <f>SUM(H971:H992)</f>
        <v>0</v>
      </c>
      <c r="I993" s="77"/>
    </row>
    <row r="994" spans="1:9" s="55" customFormat="1" ht="15" customHeight="1">
      <c r="A994" s="107"/>
      <c r="B994" s="108"/>
      <c r="C994" s="109"/>
      <c r="D994" s="110"/>
      <c r="E994" s="109"/>
      <c r="F994" s="109"/>
      <c r="G994" s="111"/>
      <c r="I994" s="77"/>
    </row>
    <row r="995" spans="1:9" s="55" customFormat="1" ht="15" customHeight="1">
      <c r="A995" s="78" t="s">
        <v>204</v>
      </c>
      <c r="B995" s="79" t="s">
        <v>210</v>
      </c>
      <c r="C995" s="80"/>
      <c r="D995" s="81"/>
      <c r="E995" s="81"/>
      <c r="F995" s="81"/>
      <c r="G995" s="81"/>
      <c r="H995" s="115"/>
      <c r="I995" s="77"/>
    </row>
    <row r="996" spans="1:9" s="55" customFormat="1" ht="15" customHeight="1">
      <c r="A996" s="70"/>
      <c r="B996" s="71"/>
      <c r="C996" s="72"/>
      <c r="D996" s="3"/>
      <c r="E996" s="73"/>
      <c r="F996" s="73"/>
      <c r="G996" s="74"/>
      <c r="I996" s="77"/>
    </row>
    <row r="997" spans="1:9" s="55" customFormat="1" ht="15" customHeight="1">
      <c r="A997" s="144" t="s">
        <v>190</v>
      </c>
      <c r="B997" s="827" t="s">
        <v>176</v>
      </c>
      <c r="C997" s="146"/>
      <c r="D997" s="147"/>
      <c r="E997" s="148"/>
      <c r="F997" s="148"/>
      <c r="G997" s="74"/>
      <c r="I997" s="77"/>
    </row>
    <row r="998" spans="1:9" s="55" customFormat="1" ht="15" customHeight="1">
      <c r="A998" s="144"/>
      <c r="B998" s="827"/>
      <c r="C998" s="146"/>
      <c r="D998" s="147"/>
      <c r="E998" s="148"/>
      <c r="F998" s="148"/>
      <c r="G998" s="74"/>
      <c r="I998" s="77"/>
    </row>
    <row r="999" spans="1:9" s="55" customFormat="1" ht="15" customHeight="1">
      <c r="A999" s="144"/>
      <c r="B999" s="827"/>
      <c r="C999" s="146"/>
      <c r="D999" s="147"/>
      <c r="E999" s="148"/>
      <c r="F999" s="148"/>
      <c r="G999" s="74"/>
      <c r="I999" s="77"/>
    </row>
    <row r="1000" spans="1:9" s="55" customFormat="1" ht="15" customHeight="1">
      <c r="A1000" s="144"/>
      <c r="B1000" s="827"/>
      <c r="C1000" s="146"/>
      <c r="D1000" s="147"/>
      <c r="E1000" s="148"/>
      <c r="F1000" s="148"/>
      <c r="G1000" s="74"/>
      <c r="I1000" s="77"/>
    </row>
    <row r="1001" spans="1:9" s="55" customFormat="1" ht="15" customHeight="1">
      <c r="A1001" s="144"/>
      <c r="B1001" s="827"/>
      <c r="C1001" s="146"/>
      <c r="D1001" s="147"/>
      <c r="E1001" s="148"/>
      <c r="F1001" s="148"/>
      <c r="G1001" s="74"/>
      <c r="I1001" s="77"/>
    </row>
    <row r="1002" spans="1:9" s="55" customFormat="1" ht="15" customHeight="1">
      <c r="A1002" s="144"/>
      <c r="B1002" s="827"/>
      <c r="C1002" s="146"/>
      <c r="D1002" s="147"/>
      <c r="E1002" s="148"/>
      <c r="F1002" s="148"/>
      <c r="G1002" s="74"/>
      <c r="I1002" s="77"/>
    </row>
    <row r="1003" spans="1:9" s="55" customFormat="1" ht="15" customHeight="1">
      <c r="A1003" s="144"/>
      <c r="B1003" s="827"/>
      <c r="C1003" s="146"/>
      <c r="D1003" s="147"/>
      <c r="E1003" s="148"/>
      <c r="F1003" s="148"/>
      <c r="G1003" s="74"/>
      <c r="I1003" s="77"/>
    </row>
    <row r="1004" spans="1:9" s="55" customFormat="1" ht="15" customHeight="1">
      <c r="A1004" s="144"/>
      <c r="B1004" s="827"/>
      <c r="C1004" s="146"/>
      <c r="D1004" s="147"/>
      <c r="E1004" s="148"/>
      <c r="F1004" s="148"/>
      <c r="G1004" s="74"/>
      <c r="I1004" s="77"/>
    </row>
    <row r="1005" spans="1:9" s="55" customFormat="1" ht="15" customHeight="1">
      <c r="A1005" s="144"/>
      <c r="B1005" s="827"/>
      <c r="C1005" s="146"/>
      <c r="D1005" s="147"/>
      <c r="E1005" s="148"/>
      <c r="F1005" s="148"/>
      <c r="G1005" s="74"/>
      <c r="I1005" s="77"/>
    </row>
    <row r="1006" spans="1:9" s="55" customFormat="1" ht="15" customHeight="1">
      <c r="A1006" s="144"/>
      <c r="B1006" s="827"/>
      <c r="C1006" s="146"/>
      <c r="D1006" s="147"/>
      <c r="E1006" s="148"/>
      <c r="F1006" s="148"/>
      <c r="G1006" s="74"/>
      <c r="I1006" s="77"/>
    </row>
    <row r="1007" spans="1:9" s="55" customFormat="1" ht="15" customHeight="1">
      <c r="A1007" s="144"/>
      <c r="B1007" s="827"/>
      <c r="C1007" s="146"/>
      <c r="D1007" s="147"/>
      <c r="E1007" s="148"/>
      <c r="F1007" s="148"/>
      <c r="G1007" s="74"/>
      <c r="I1007" s="77"/>
    </row>
    <row r="1008" spans="1:9" s="55" customFormat="1" ht="15" customHeight="1">
      <c r="A1008" s="144"/>
      <c r="B1008" s="827"/>
      <c r="C1008" s="146"/>
      <c r="D1008" s="147"/>
      <c r="E1008" s="148"/>
      <c r="F1008" s="148"/>
      <c r="G1008" s="74"/>
      <c r="I1008" s="77"/>
    </row>
    <row r="1009" spans="1:9" s="55" customFormat="1" ht="15" customHeight="1">
      <c r="A1009" s="144"/>
      <c r="B1009" s="827"/>
      <c r="C1009" s="146"/>
      <c r="D1009" s="147"/>
      <c r="E1009" s="148"/>
      <c r="F1009" s="148"/>
      <c r="G1009" s="74"/>
      <c r="I1009" s="77"/>
    </row>
    <row r="1010" spans="1:9" s="55" customFormat="1" ht="15" customHeight="1">
      <c r="A1010" s="144"/>
      <c r="B1010" s="827"/>
      <c r="C1010" s="146"/>
      <c r="D1010" s="147"/>
      <c r="E1010" s="148"/>
      <c r="F1010" s="148"/>
      <c r="G1010" s="74"/>
      <c r="I1010" s="77"/>
    </row>
    <row r="1011" spans="1:9" s="55" customFormat="1" ht="15" customHeight="1">
      <c r="A1011" s="144"/>
      <c r="B1011" s="827"/>
      <c r="C1011" s="146"/>
      <c r="D1011" s="147"/>
      <c r="E1011" s="148"/>
      <c r="F1011" s="148"/>
      <c r="G1011" s="74"/>
      <c r="I1011" s="77"/>
    </row>
    <row r="1012" spans="1:9" s="55" customFormat="1" ht="15" customHeight="1">
      <c r="A1012" s="144"/>
      <c r="B1012" s="827"/>
      <c r="C1012" s="146"/>
      <c r="D1012" s="147"/>
      <c r="E1012" s="148"/>
      <c r="F1012" s="148"/>
      <c r="G1012" s="74"/>
      <c r="I1012" s="77"/>
    </row>
    <row r="1013" spans="1:9" s="55" customFormat="1" ht="15" customHeight="1">
      <c r="A1013" s="144"/>
      <c r="B1013" s="827"/>
      <c r="C1013" s="146"/>
      <c r="D1013" s="147"/>
      <c r="E1013" s="148"/>
      <c r="F1013" s="148"/>
      <c r="G1013" s="74"/>
      <c r="I1013" s="77"/>
    </row>
    <row r="1014" spans="1:9" s="55" customFormat="1" ht="15" customHeight="1">
      <c r="A1014" s="144"/>
      <c r="B1014" s="827"/>
      <c r="C1014" s="146"/>
      <c r="D1014" s="147"/>
      <c r="E1014" s="148"/>
      <c r="F1014" s="148"/>
      <c r="G1014" s="74"/>
      <c r="I1014" s="77"/>
    </row>
    <row r="1015" spans="1:9" s="55" customFormat="1" ht="15" customHeight="1">
      <c r="A1015" s="144"/>
      <c r="B1015" s="827"/>
      <c r="C1015" s="146"/>
      <c r="D1015" s="147"/>
      <c r="E1015" s="148"/>
      <c r="F1015" s="148"/>
      <c r="G1015" s="74"/>
      <c r="I1015" s="77"/>
    </row>
    <row r="1016" spans="1:9" s="55" customFormat="1" ht="15" customHeight="1">
      <c r="A1016" s="144"/>
      <c r="B1016" s="827"/>
      <c r="C1016" s="146"/>
      <c r="D1016" s="147"/>
      <c r="E1016" s="148"/>
      <c r="F1016" s="148"/>
      <c r="G1016" s="74"/>
      <c r="I1016" s="77"/>
    </row>
    <row r="1017" spans="1:9" s="55" customFormat="1" ht="15" customHeight="1">
      <c r="A1017" s="144"/>
      <c r="B1017" s="827"/>
      <c r="C1017" s="146"/>
      <c r="D1017" s="147"/>
      <c r="E1017" s="148"/>
      <c r="F1017" s="148"/>
      <c r="G1017" s="74"/>
      <c r="I1017" s="77"/>
    </row>
    <row r="1018" spans="1:9" s="55" customFormat="1" ht="15" customHeight="1">
      <c r="A1018" s="144"/>
      <c r="B1018" s="827"/>
      <c r="C1018" s="146"/>
      <c r="D1018" s="147"/>
      <c r="E1018" s="148"/>
      <c r="F1018" s="148"/>
      <c r="G1018" s="74"/>
      <c r="I1018" s="77"/>
    </row>
    <row r="1019" spans="1:9" s="55" customFormat="1" ht="15" customHeight="1">
      <c r="A1019" s="144"/>
      <c r="B1019" s="827"/>
      <c r="C1019" s="146"/>
      <c r="D1019" s="147"/>
      <c r="E1019" s="148"/>
      <c r="F1019" s="148"/>
      <c r="G1019" s="74"/>
      <c r="I1019" s="77"/>
    </row>
    <row r="1020" spans="1:9" s="55" customFormat="1" ht="15" customHeight="1">
      <c r="A1020" s="144"/>
      <c r="B1020" s="827"/>
      <c r="C1020" s="146"/>
      <c r="D1020" s="147"/>
      <c r="E1020" s="148"/>
      <c r="F1020" s="148"/>
      <c r="G1020" s="74"/>
      <c r="I1020" s="77"/>
    </row>
    <row r="1021" spans="1:9" s="55" customFormat="1" ht="15" customHeight="1">
      <c r="A1021" s="144"/>
      <c r="B1021" s="827"/>
      <c r="C1021" s="146"/>
      <c r="D1021" s="147"/>
      <c r="E1021" s="148"/>
      <c r="F1021" s="148"/>
      <c r="G1021" s="74"/>
      <c r="I1021" s="77"/>
    </row>
    <row r="1022" spans="1:9" s="55" customFormat="1" ht="15" customHeight="1">
      <c r="A1022" s="144"/>
      <c r="B1022" s="827"/>
      <c r="C1022" s="146"/>
      <c r="D1022" s="147"/>
      <c r="E1022" s="148"/>
      <c r="F1022" s="148"/>
      <c r="G1022" s="74"/>
      <c r="I1022" s="77"/>
    </row>
    <row r="1023" spans="1:9" s="55" customFormat="1" ht="15" customHeight="1">
      <c r="A1023" s="144"/>
      <c r="B1023" s="149" t="s">
        <v>183</v>
      </c>
      <c r="C1023" s="146"/>
      <c r="D1023" s="147"/>
      <c r="E1023" s="148"/>
      <c r="F1023" s="148"/>
      <c r="G1023" s="74"/>
      <c r="I1023" s="77"/>
    </row>
    <row r="1024" spans="1:9" s="55" customFormat="1" ht="15" customHeight="1">
      <c r="A1024" s="144"/>
      <c r="B1024" s="118" t="s">
        <v>652</v>
      </c>
      <c r="C1024" s="146"/>
      <c r="D1024" s="147"/>
      <c r="E1024" s="148"/>
      <c r="F1024" s="148"/>
      <c r="G1024" s="74"/>
      <c r="I1024" s="77"/>
    </row>
    <row r="1025" spans="1:9" s="55" customFormat="1" ht="15" customHeight="1">
      <c r="A1025" s="144"/>
      <c r="B1025" s="118" t="s">
        <v>442</v>
      </c>
      <c r="C1025" s="146"/>
      <c r="D1025" s="147"/>
      <c r="E1025" s="148"/>
      <c r="F1025" s="148"/>
      <c r="G1025" s="74"/>
      <c r="I1025" s="77"/>
    </row>
    <row r="1026" spans="1:9" s="55" customFormat="1" ht="15" customHeight="1">
      <c r="A1026" s="144"/>
      <c r="B1026" s="150"/>
      <c r="C1026" s="146"/>
      <c r="D1026" s="147"/>
      <c r="E1026" s="148"/>
      <c r="F1026" s="148"/>
      <c r="G1026" s="74"/>
      <c r="I1026" s="77"/>
    </row>
    <row r="1027" spans="1:9" s="55" customFormat="1" ht="15" customHeight="1">
      <c r="A1027" s="70"/>
      <c r="B1027" s="90" t="s">
        <v>436</v>
      </c>
      <c r="C1027" s="72"/>
      <c r="D1027" s="3"/>
      <c r="E1027" s="73"/>
      <c r="F1027" s="73"/>
      <c r="G1027" s="74"/>
      <c r="I1027" s="77"/>
    </row>
    <row r="1028" spans="1:9" s="55" customFormat="1" ht="15" customHeight="1">
      <c r="A1028" s="70"/>
      <c r="B1028" s="90" t="s">
        <v>437</v>
      </c>
      <c r="C1028" s="72" t="s">
        <v>201</v>
      </c>
      <c r="D1028" s="7">
        <v>32</v>
      </c>
      <c r="E1028" s="27"/>
      <c r="F1028" s="73">
        <f>E1028*1.2</f>
        <v>0</v>
      </c>
      <c r="G1028" s="92">
        <f>D1028*E1028</f>
        <v>0</v>
      </c>
      <c r="H1028" s="73">
        <f>G1028*1.2</f>
        <v>0</v>
      </c>
      <c r="I1028" s="77"/>
    </row>
    <row r="1029" spans="1:9" s="55" customFormat="1" ht="15" customHeight="1">
      <c r="A1029" s="70"/>
      <c r="B1029" s="90"/>
      <c r="C1029" s="72"/>
      <c r="D1029" s="3"/>
      <c r="E1029" s="73"/>
      <c r="F1029" s="73"/>
      <c r="G1029" s="74"/>
      <c r="I1029" s="77"/>
    </row>
    <row r="1030" spans="1:9" s="55" customFormat="1" ht="15" customHeight="1">
      <c r="A1030" s="70"/>
      <c r="B1030" s="90"/>
      <c r="C1030" s="72"/>
      <c r="D1030" s="3"/>
      <c r="E1030" s="73"/>
      <c r="F1030" s="73"/>
      <c r="G1030" s="74"/>
      <c r="I1030" s="77"/>
    </row>
    <row r="1031" spans="1:9" s="55" customFormat="1" ht="15" customHeight="1">
      <c r="A1031" s="144" t="s">
        <v>192</v>
      </c>
      <c r="B1031" s="827" t="s">
        <v>177</v>
      </c>
      <c r="C1031" s="146"/>
      <c r="D1031" s="147"/>
      <c r="E1031" s="148"/>
      <c r="F1031" s="148"/>
      <c r="G1031" s="74"/>
      <c r="I1031" s="77"/>
    </row>
    <row r="1032" spans="1:9" s="55" customFormat="1" ht="15" customHeight="1">
      <c r="A1032" s="144"/>
      <c r="B1032" s="827"/>
      <c r="C1032" s="146"/>
      <c r="D1032" s="147"/>
      <c r="E1032" s="148"/>
      <c r="F1032" s="148"/>
      <c r="G1032" s="74"/>
      <c r="I1032" s="77"/>
    </row>
    <row r="1033" spans="1:9" s="55" customFormat="1" ht="15" customHeight="1">
      <c r="A1033" s="144"/>
      <c r="B1033" s="827"/>
      <c r="C1033" s="146"/>
      <c r="D1033" s="147"/>
      <c r="E1033" s="148"/>
      <c r="F1033" s="148"/>
      <c r="G1033" s="74"/>
      <c r="I1033" s="77"/>
    </row>
    <row r="1034" spans="1:9" s="55" customFormat="1" ht="15" customHeight="1">
      <c r="A1034" s="144"/>
      <c r="B1034" s="827"/>
      <c r="C1034" s="146"/>
      <c r="D1034" s="147"/>
      <c r="E1034" s="148"/>
      <c r="F1034" s="148"/>
      <c r="G1034" s="74"/>
      <c r="I1034" s="77"/>
    </row>
    <row r="1035" spans="1:9" s="55" customFormat="1" ht="15" customHeight="1">
      <c r="A1035" s="144"/>
      <c r="B1035" s="827"/>
      <c r="C1035" s="146"/>
      <c r="D1035" s="147"/>
      <c r="E1035" s="148"/>
      <c r="F1035" s="148"/>
      <c r="G1035" s="74"/>
      <c r="I1035" s="77"/>
    </row>
    <row r="1036" spans="1:9" s="55" customFormat="1" ht="15" customHeight="1">
      <c r="A1036" s="144"/>
      <c r="B1036" s="827"/>
      <c r="C1036" s="146"/>
      <c r="D1036" s="147"/>
      <c r="E1036" s="148"/>
      <c r="F1036" s="148"/>
      <c r="G1036" s="74"/>
      <c r="I1036" s="77"/>
    </row>
    <row r="1037" spans="1:9" s="55" customFormat="1" ht="15" customHeight="1">
      <c r="A1037" s="144"/>
      <c r="B1037" s="827"/>
      <c r="C1037" s="146"/>
      <c r="D1037" s="147"/>
      <c r="E1037" s="148"/>
      <c r="F1037" s="148"/>
      <c r="G1037" s="74"/>
      <c r="I1037" s="77"/>
    </row>
    <row r="1038" spans="1:9" s="55" customFormat="1" ht="15" customHeight="1">
      <c r="A1038" s="144"/>
      <c r="B1038" s="827"/>
      <c r="C1038" s="146"/>
      <c r="D1038" s="147"/>
      <c r="E1038" s="148"/>
      <c r="F1038" s="148"/>
      <c r="G1038" s="74"/>
      <c r="I1038" s="77"/>
    </row>
    <row r="1039" spans="1:9" s="55" customFormat="1" ht="15" customHeight="1">
      <c r="A1039" s="144"/>
      <c r="B1039" s="827"/>
      <c r="C1039" s="146"/>
      <c r="D1039" s="147"/>
      <c r="E1039" s="148"/>
      <c r="F1039" s="148"/>
      <c r="G1039" s="74"/>
      <c r="I1039" s="77"/>
    </row>
    <row r="1040" spans="1:9" s="55" customFormat="1" ht="15" customHeight="1">
      <c r="A1040" s="144"/>
      <c r="B1040" s="827"/>
      <c r="C1040" s="146"/>
      <c r="D1040" s="147"/>
      <c r="E1040" s="148"/>
      <c r="F1040" s="148"/>
      <c r="G1040" s="74"/>
      <c r="I1040" s="77"/>
    </row>
    <row r="1041" spans="1:9" s="55" customFormat="1" ht="15" customHeight="1">
      <c r="A1041" s="144"/>
      <c r="B1041" s="827"/>
      <c r="C1041" s="146"/>
      <c r="D1041" s="147"/>
      <c r="E1041" s="148"/>
      <c r="F1041" s="148"/>
      <c r="G1041" s="74"/>
      <c r="I1041" s="77"/>
    </row>
    <row r="1042" spans="1:9" s="55" customFormat="1" ht="15" customHeight="1">
      <c r="A1042" s="144"/>
      <c r="B1042" s="827"/>
      <c r="C1042" s="146"/>
      <c r="D1042" s="147"/>
      <c r="E1042" s="148"/>
      <c r="F1042" s="148"/>
      <c r="G1042" s="74"/>
      <c r="I1042" s="77"/>
    </row>
    <row r="1043" spans="1:9" s="55" customFormat="1" ht="15" customHeight="1">
      <c r="A1043" s="144"/>
      <c r="B1043" s="827"/>
      <c r="C1043" s="146"/>
      <c r="D1043" s="147"/>
      <c r="E1043" s="148"/>
      <c r="F1043" s="148"/>
      <c r="G1043" s="74"/>
      <c r="I1043" s="77"/>
    </row>
    <row r="1044" spans="1:9" s="55" customFormat="1" ht="15" customHeight="1">
      <c r="A1044" s="144"/>
      <c r="B1044" s="827"/>
      <c r="C1044" s="146"/>
      <c r="D1044" s="147"/>
      <c r="E1044" s="148"/>
      <c r="F1044" s="148"/>
      <c r="G1044" s="74"/>
      <c r="I1044" s="77"/>
    </row>
    <row r="1045" spans="1:9" s="55" customFormat="1" ht="15" customHeight="1">
      <c r="A1045" s="144"/>
      <c r="B1045" s="827"/>
      <c r="C1045" s="146"/>
      <c r="D1045" s="147"/>
      <c r="E1045" s="148"/>
      <c r="F1045" s="148"/>
      <c r="G1045" s="74"/>
      <c r="I1045" s="77"/>
    </row>
    <row r="1046" spans="1:9" s="55" customFormat="1" ht="15" customHeight="1">
      <c r="A1046" s="144"/>
      <c r="B1046" s="827"/>
      <c r="C1046" s="146"/>
      <c r="D1046" s="147"/>
      <c r="E1046" s="148"/>
      <c r="F1046" s="148"/>
      <c r="G1046" s="74"/>
      <c r="I1046" s="77"/>
    </row>
    <row r="1047" spans="1:9" s="55" customFormat="1" ht="15" customHeight="1">
      <c r="A1047" s="144"/>
      <c r="B1047" s="827"/>
      <c r="C1047" s="146"/>
      <c r="D1047" s="147"/>
      <c r="E1047" s="148"/>
      <c r="F1047" s="148"/>
      <c r="G1047" s="74"/>
      <c r="I1047" s="77"/>
    </row>
    <row r="1048" spans="1:9" s="55" customFormat="1" ht="15" customHeight="1">
      <c r="A1048" s="144"/>
      <c r="B1048" s="827"/>
      <c r="C1048" s="146"/>
      <c r="D1048" s="147"/>
      <c r="E1048" s="148"/>
      <c r="F1048" s="148"/>
      <c r="G1048" s="74"/>
      <c r="I1048" s="77"/>
    </row>
    <row r="1049" spans="1:9" s="55" customFormat="1" ht="15" customHeight="1">
      <c r="A1049" s="144"/>
      <c r="B1049" s="827"/>
      <c r="C1049" s="146"/>
      <c r="D1049" s="147"/>
      <c r="E1049" s="148"/>
      <c r="F1049" s="148"/>
      <c r="G1049" s="74"/>
      <c r="I1049" s="77"/>
    </row>
    <row r="1050" spans="1:9" s="55" customFormat="1" ht="15" customHeight="1">
      <c r="A1050" s="144"/>
      <c r="B1050" s="827"/>
      <c r="C1050" s="146"/>
      <c r="D1050" s="147"/>
      <c r="E1050" s="148"/>
      <c r="F1050" s="148"/>
      <c r="G1050" s="74"/>
      <c r="I1050" s="77"/>
    </row>
    <row r="1051" spans="1:9" s="55" customFormat="1" ht="15" customHeight="1">
      <c r="A1051" s="144"/>
      <c r="B1051" s="827"/>
      <c r="C1051" s="146"/>
      <c r="D1051" s="147"/>
      <c r="E1051" s="148"/>
      <c r="F1051" s="148"/>
      <c r="G1051" s="74"/>
      <c r="I1051" s="77"/>
    </row>
    <row r="1052" spans="1:9" s="55" customFormat="1" ht="15" customHeight="1">
      <c r="A1052" s="144"/>
      <c r="B1052" s="827"/>
      <c r="C1052" s="146"/>
      <c r="D1052" s="147"/>
      <c r="E1052" s="148"/>
      <c r="F1052" s="148"/>
      <c r="G1052" s="74"/>
      <c r="I1052" s="77"/>
    </row>
    <row r="1053" spans="1:9" s="55" customFormat="1" ht="15" customHeight="1">
      <c r="A1053" s="144"/>
      <c r="B1053" s="827"/>
      <c r="C1053" s="146"/>
      <c r="D1053" s="147"/>
      <c r="E1053" s="148"/>
      <c r="F1053" s="148"/>
      <c r="G1053" s="74"/>
      <c r="I1053" s="77"/>
    </row>
    <row r="1054" spans="1:9" s="55" customFormat="1" ht="15" customHeight="1">
      <c r="A1054" s="144"/>
      <c r="B1054" s="827"/>
      <c r="C1054" s="146"/>
      <c r="D1054" s="147"/>
      <c r="E1054" s="148"/>
      <c r="F1054" s="148"/>
      <c r="G1054" s="74"/>
      <c r="I1054" s="77"/>
    </row>
    <row r="1055" spans="1:9" s="55" customFormat="1" ht="15" customHeight="1">
      <c r="A1055" s="144"/>
      <c r="B1055" s="827"/>
      <c r="C1055" s="146"/>
      <c r="D1055" s="147"/>
      <c r="E1055" s="148"/>
      <c r="F1055" s="148"/>
      <c r="G1055" s="74"/>
      <c r="I1055" s="77"/>
    </row>
    <row r="1056" spans="1:9" s="55" customFormat="1" ht="15" customHeight="1">
      <c r="A1056" s="144"/>
      <c r="B1056" s="827"/>
      <c r="C1056" s="146"/>
      <c r="D1056" s="147"/>
      <c r="E1056" s="148"/>
      <c r="F1056" s="148"/>
      <c r="G1056" s="74"/>
      <c r="I1056" s="77"/>
    </row>
    <row r="1057" spans="1:9" s="55" customFormat="1" ht="15" customHeight="1">
      <c r="A1057" s="144"/>
      <c r="B1057" s="149" t="s">
        <v>183</v>
      </c>
      <c r="C1057" s="146"/>
      <c r="D1057" s="147"/>
      <c r="E1057" s="148"/>
      <c r="F1057" s="148"/>
      <c r="G1057" s="74"/>
      <c r="I1057" s="77"/>
    </row>
    <row r="1058" spans="1:9" s="55" customFormat="1" ht="15" customHeight="1">
      <c r="A1058" s="144"/>
      <c r="B1058" s="118" t="s">
        <v>652</v>
      </c>
      <c r="C1058" s="146"/>
      <c r="D1058" s="147"/>
      <c r="E1058" s="148"/>
      <c r="F1058" s="148"/>
      <c r="G1058" s="74"/>
      <c r="I1058" s="77"/>
    </row>
    <row r="1059" spans="1:9" s="55" customFormat="1" ht="15" customHeight="1">
      <c r="A1059" s="144"/>
      <c r="B1059" s="118" t="s">
        <v>442</v>
      </c>
      <c r="C1059" s="146"/>
      <c r="D1059" s="147"/>
      <c r="E1059" s="148"/>
      <c r="F1059" s="148"/>
      <c r="G1059" s="74"/>
      <c r="I1059" s="77"/>
    </row>
    <row r="1060" spans="1:9" s="55" customFormat="1" ht="15" customHeight="1">
      <c r="A1060" s="144"/>
      <c r="B1060" s="150"/>
      <c r="C1060" s="146"/>
      <c r="D1060" s="147"/>
      <c r="E1060" s="148"/>
      <c r="F1060" s="148"/>
      <c r="G1060" s="74"/>
      <c r="I1060" s="77"/>
    </row>
    <row r="1061" spans="1:9" s="55" customFormat="1" ht="15" customHeight="1">
      <c r="A1061" s="70"/>
      <c r="B1061" s="90" t="s">
        <v>724</v>
      </c>
      <c r="C1061" s="72"/>
      <c r="D1061" s="3"/>
      <c r="E1061" s="73"/>
      <c r="F1061" s="73"/>
      <c r="G1061" s="74"/>
      <c r="I1061" s="77"/>
    </row>
    <row r="1062" spans="1:9" s="55" customFormat="1" ht="15" customHeight="1">
      <c r="A1062" s="70"/>
      <c r="B1062" s="90" t="s">
        <v>723</v>
      </c>
      <c r="C1062" s="72" t="s">
        <v>201</v>
      </c>
      <c r="D1062" s="7">
        <v>59</v>
      </c>
      <c r="E1062" s="27"/>
      <c r="F1062" s="73">
        <f>E1062*1.2</f>
        <v>0</v>
      </c>
      <c r="G1062" s="92">
        <f>D1062*E1062</f>
        <v>0</v>
      </c>
      <c r="H1062" s="73">
        <f>G1062*1.2</f>
        <v>0</v>
      </c>
      <c r="I1062" s="77"/>
    </row>
    <row r="1063" spans="1:9" s="55" customFormat="1" ht="15" customHeight="1">
      <c r="A1063" s="70"/>
      <c r="B1063" s="151"/>
      <c r="C1063" s="72"/>
      <c r="D1063" s="3"/>
      <c r="E1063" s="73"/>
      <c r="F1063" s="73"/>
      <c r="G1063" s="74"/>
      <c r="I1063" s="77"/>
    </row>
    <row r="1064" spans="1:9" s="55" customFormat="1" ht="15" customHeight="1">
      <c r="A1064" s="70"/>
      <c r="B1064" s="151"/>
      <c r="C1064" s="72"/>
      <c r="D1064" s="3"/>
      <c r="E1064" s="73"/>
      <c r="F1064" s="73"/>
      <c r="G1064" s="74"/>
      <c r="I1064" s="77"/>
    </row>
    <row r="1065" spans="1:9" s="55" customFormat="1" ht="15" customHeight="1">
      <c r="A1065" s="70" t="s">
        <v>195</v>
      </c>
      <c r="B1065" s="821" t="s">
        <v>725</v>
      </c>
      <c r="C1065" s="72"/>
      <c r="D1065" s="3"/>
      <c r="E1065" s="73"/>
      <c r="F1065" s="73"/>
      <c r="G1065" s="74"/>
      <c r="I1065" s="77"/>
    </row>
    <row r="1066" spans="1:9" s="55" customFormat="1" ht="15" customHeight="1">
      <c r="A1066" s="70"/>
      <c r="B1066" s="820"/>
      <c r="C1066" s="72"/>
      <c r="D1066" s="3"/>
      <c r="E1066" s="73"/>
      <c r="F1066" s="73"/>
      <c r="G1066" s="74"/>
      <c r="I1066" s="77"/>
    </row>
    <row r="1067" spans="1:9" s="55" customFormat="1" ht="15" customHeight="1">
      <c r="A1067" s="70"/>
      <c r="B1067" s="820"/>
      <c r="C1067" s="72"/>
      <c r="D1067" s="3"/>
      <c r="E1067" s="73"/>
      <c r="F1067" s="73"/>
      <c r="G1067" s="74"/>
      <c r="I1067" s="77"/>
    </row>
    <row r="1068" spans="1:9" s="55" customFormat="1" ht="15" customHeight="1">
      <c r="A1068" s="70"/>
      <c r="B1068" s="820"/>
      <c r="C1068" s="72"/>
      <c r="D1068" s="3"/>
      <c r="E1068" s="73"/>
      <c r="F1068" s="73"/>
      <c r="G1068" s="74"/>
      <c r="I1068" s="77"/>
    </row>
    <row r="1069" spans="1:9" s="55" customFormat="1" ht="15" customHeight="1">
      <c r="A1069" s="70"/>
      <c r="B1069" s="820"/>
      <c r="C1069" s="72"/>
      <c r="D1069" s="3"/>
      <c r="E1069" s="73"/>
      <c r="F1069" s="73"/>
      <c r="G1069" s="74"/>
      <c r="I1069" s="77"/>
    </row>
    <row r="1070" spans="1:9" s="55" customFormat="1" ht="15" customHeight="1">
      <c r="A1070" s="70"/>
      <c r="B1070" s="820"/>
      <c r="C1070" s="72"/>
      <c r="D1070" s="3"/>
      <c r="E1070" s="73"/>
      <c r="F1070" s="73"/>
      <c r="G1070" s="74"/>
      <c r="I1070" s="77"/>
    </row>
    <row r="1071" spans="1:9" s="55" customFormat="1" ht="15" customHeight="1">
      <c r="A1071" s="70"/>
      <c r="B1071" s="820"/>
      <c r="C1071" s="72"/>
      <c r="D1071" s="3"/>
      <c r="E1071" s="73"/>
      <c r="F1071" s="73"/>
      <c r="G1071" s="74"/>
      <c r="I1071" s="77"/>
    </row>
    <row r="1072" spans="1:9" s="55" customFormat="1" ht="15" customHeight="1">
      <c r="A1072" s="70"/>
      <c r="B1072" s="820"/>
      <c r="C1072" s="72"/>
      <c r="D1072" s="3"/>
      <c r="E1072" s="73"/>
      <c r="F1072" s="73"/>
      <c r="G1072" s="74"/>
      <c r="I1072" s="77"/>
    </row>
    <row r="1073" spans="1:9" s="55" customFormat="1" ht="15" customHeight="1">
      <c r="A1073" s="70"/>
      <c r="B1073" s="820"/>
      <c r="C1073" s="72"/>
      <c r="D1073" s="3"/>
      <c r="E1073" s="73"/>
      <c r="F1073" s="73"/>
      <c r="G1073" s="74"/>
      <c r="I1073" s="77"/>
    </row>
    <row r="1074" spans="1:9" s="55" customFormat="1" ht="15" customHeight="1">
      <c r="A1074" s="70"/>
      <c r="B1074" s="149" t="s">
        <v>183</v>
      </c>
      <c r="C1074" s="146"/>
      <c r="D1074" s="147"/>
      <c r="E1074" s="148"/>
      <c r="F1074" s="148"/>
      <c r="G1074" s="74"/>
      <c r="I1074" s="77"/>
    </row>
    <row r="1075" spans="1:9" s="55" customFormat="1" ht="15" customHeight="1">
      <c r="A1075" s="70"/>
      <c r="B1075" s="118" t="s">
        <v>652</v>
      </c>
      <c r="C1075" s="146"/>
      <c r="D1075" s="147"/>
      <c r="E1075" s="148"/>
      <c r="F1075" s="148"/>
      <c r="G1075" s="74"/>
      <c r="I1075" s="77"/>
    </row>
    <row r="1076" spans="1:9" s="55" customFormat="1" ht="15" customHeight="1">
      <c r="A1076" s="70"/>
      <c r="B1076" s="118" t="s">
        <v>442</v>
      </c>
      <c r="C1076" s="146"/>
      <c r="D1076" s="147"/>
      <c r="E1076" s="148"/>
      <c r="F1076" s="148"/>
      <c r="G1076" s="74"/>
      <c r="I1076" s="77"/>
    </row>
    <row r="1077" spans="1:9" s="55" customFormat="1" ht="15" customHeight="1">
      <c r="A1077" s="70"/>
      <c r="B1077" s="150"/>
      <c r="C1077" s="146"/>
      <c r="D1077" s="147"/>
      <c r="E1077" s="148"/>
      <c r="F1077" s="148"/>
      <c r="G1077" s="74"/>
      <c r="I1077" s="77"/>
    </row>
    <row r="1078" spans="1:9" s="55" customFormat="1" ht="15" customHeight="1">
      <c r="A1078" s="70"/>
      <c r="B1078" s="90" t="s">
        <v>726</v>
      </c>
      <c r="C1078" s="72"/>
      <c r="D1078" s="3"/>
      <c r="E1078" s="73"/>
      <c r="F1078" s="73"/>
      <c r="G1078" s="74"/>
      <c r="I1078" s="77"/>
    </row>
    <row r="1079" spans="1:9" s="55" customFormat="1" ht="15" customHeight="1">
      <c r="A1079" s="70"/>
      <c r="B1079" s="90" t="s">
        <v>727</v>
      </c>
      <c r="C1079" s="72" t="s">
        <v>201</v>
      </c>
      <c r="D1079" s="7">
        <v>24</v>
      </c>
      <c r="E1079" s="27"/>
      <c r="F1079" s="73">
        <f>E1079*1.2</f>
        <v>0</v>
      </c>
      <c r="G1079" s="92">
        <f>D1079*E1079</f>
        <v>0</v>
      </c>
      <c r="H1079" s="73">
        <f>G1079*1.2</f>
        <v>0</v>
      </c>
      <c r="I1079" s="77"/>
    </row>
    <row r="1080" spans="1:9" s="55" customFormat="1" ht="15" customHeight="1">
      <c r="A1080" s="70"/>
      <c r="B1080" s="151"/>
      <c r="C1080" s="72"/>
      <c r="D1080" s="3"/>
      <c r="E1080" s="73"/>
      <c r="F1080" s="73"/>
      <c r="G1080" s="74"/>
      <c r="I1080" s="77"/>
    </row>
    <row r="1081" spans="1:9" s="55" customFormat="1" ht="15" customHeight="1">
      <c r="A1081" s="70"/>
      <c r="B1081" s="151"/>
      <c r="C1081" s="72"/>
      <c r="D1081" s="3"/>
      <c r="E1081" s="73"/>
      <c r="F1081" s="73"/>
      <c r="G1081" s="74"/>
      <c r="I1081" s="77"/>
    </row>
    <row r="1082" spans="1:9" s="55" customFormat="1" ht="15" customHeight="1">
      <c r="A1082" s="70" t="s">
        <v>196</v>
      </c>
      <c r="B1082" s="821" t="s">
        <v>380</v>
      </c>
      <c r="C1082" s="72"/>
      <c r="D1082" s="3"/>
      <c r="E1082" s="73"/>
      <c r="F1082" s="73"/>
      <c r="G1082" s="74"/>
      <c r="I1082" s="77"/>
    </row>
    <row r="1083" spans="1:9" s="55" customFormat="1" ht="15" customHeight="1">
      <c r="A1083" s="70"/>
      <c r="B1083" s="820"/>
      <c r="C1083" s="72"/>
      <c r="D1083" s="3"/>
      <c r="E1083" s="73"/>
      <c r="F1083" s="73"/>
      <c r="G1083" s="74"/>
      <c r="I1083" s="77"/>
    </row>
    <row r="1084" spans="1:9" s="55" customFormat="1" ht="15" customHeight="1">
      <c r="A1084" s="70"/>
      <c r="B1084" s="820"/>
      <c r="C1084" s="72"/>
      <c r="D1084" s="3"/>
      <c r="E1084" s="73"/>
      <c r="F1084" s="73"/>
      <c r="G1084" s="74"/>
      <c r="I1084" s="77"/>
    </row>
    <row r="1085" spans="1:9" s="55" customFormat="1" ht="15" customHeight="1">
      <c r="A1085" s="70"/>
      <c r="B1085" s="820"/>
      <c r="C1085" s="72"/>
      <c r="D1085" s="3"/>
      <c r="E1085" s="73"/>
      <c r="F1085" s="73"/>
      <c r="G1085" s="74"/>
      <c r="I1085" s="77"/>
    </row>
    <row r="1086" spans="1:9" s="55" customFormat="1" ht="15" customHeight="1">
      <c r="A1086" s="70"/>
      <c r="B1086" s="820"/>
      <c r="C1086" s="72"/>
      <c r="D1086" s="3"/>
      <c r="E1086" s="73"/>
      <c r="F1086" s="73"/>
      <c r="G1086" s="74"/>
      <c r="I1086" s="77"/>
    </row>
    <row r="1087" spans="1:9" s="55" customFormat="1" ht="15" customHeight="1">
      <c r="A1087" s="70"/>
      <c r="B1087" s="820"/>
      <c r="C1087" s="72"/>
      <c r="D1087" s="3"/>
      <c r="E1087" s="73"/>
      <c r="F1087" s="73"/>
      <c r="G1087" s="74"/>
      <c r="I1087" s="77"/>
    </row>
    <row r="1088" spans="1:9" s="55" customFormat="1" ht="15" customHeight="1">
      <c r="A1088" s="70"/>
      <c r="B1088" s="820"/>
      <c r="C1088" s="72"/>
      <c r="D1088" s="3"/>
      <c r="E1088" s="73"/>
      <c r="F1088" s="73"/>
      <c r="G1088" s="74"/>
      <c r="I1088" s="77"/>
    </row>
    <row r="1089" spans="1:9" s="55" customFormat="1" ht="15" customHeight="1">
      <c r="A1089" s="70"/>
      <c r="B1089" s="820"/>
      <c r="C1089" s="72"/>
      <c r="D1089" s="3"/>
      <c r="E1089" s="73"/>
      <c r="F1089" s="73"/>
      <c r="G1089" s="74"/>
      <c r="I1089" s="77"/>
    </row>
    <row r="1090" spans="1:9" s="55" customFormat="1" ht="15" customHeight="1">
      <c r="A1090" s="70"/>
      <c r="B1090" s="820"/>
      <c r="C1090" s="72"/>
      <c r="D1090" s="3"/>
      <c r="E1090" s="73"/>
      <c r="F1090" s="73"/>
      <c r="G1090" s="74"/>
      <c r="I1090" s="77"/>
    </row>
    <row r="1091" spans="1:9" s="55" customFormat="1" ht="15" customHeight="1">
      <c r="A1091" s="70"/>
      <c r="B1091" s="820"/>
      <c r="C1091" s="72"/>
      <c r="D1091" s="3"/>
      <c r="E1091" s="73"/>
      <c r="F1091" s="73"/>
      <c r="G1091" s="74"/>
      <c r="I1091" s="77"/>
    </row>
    <row r="1092" spans="1:9" s="55" customFormat="1" ht="15" customHeight="1">
      <c r="A1092" s="70"/>
      <c r="B1092" s="149" t="s">
        <v>183</v>
      </c>
      <c r="C1092" s="72"/>
      <c r="D1092" s="3"/>
      <c r="E1092" s="73"/>
      <c r="F1092" s="73"/>
      <c r="G1092" s="74"/>
      <c r="I1092" s="77"/>
    </row>
    <row r="1093" spans="1:9" s="55" customFormat="1" ht="15" customHeight="1">
      <c r="A1093" s="70"/>
      <c r="B1093" s="118" t="s">
        <v>652</v>
      </c>
      <c r="C1093" s="72"/>
      <c r="D1093" s="3"/>
      <c r="E1093" s="73"/>
      <c r="F1093" s="73"/>
      <c r="G1093" s="74"/>
      <c r="I1093" s="77"/>
    </row>
    <row r="1094" spans="1:9" s="55" customFormat="1" ht="15" customHeight="1">
      <c r="A1094" s="70"/>
      <c r="B1094" s="118" t="s">
        <v>653</v>
      </c>
      <c r="C1094" s="72"/>
      <c r="D1094" s="3"/>
      <c r="E1094" s="73"/>
      <c r="F1094" s="73"/>
      <c r="G1094" s="74"/>
      <c r="I1094" s="77"/>
    </row>
    <row r="1095" spans="1:9" s="55" customFormat="1" ht="15" customHeight="1">
      <c r="A1095" s="70"/>
      <c r="B1095" s="152"/>
      <c r="C1095" s="72"/>
      <c r="D1095" s="3"/>
      <c r="E1095" s="73"/>
      <c r="F1095" s="73"/>
      <c r="G1095" s="74"/>
      <c r="I1095" s="77"/>
    </row>
    <row r="1096" spans="1:9" s="55" customFormat="1" ht="15" customHeight="1">
      <c r="A1096" s="70"/>
      <c r="B1096" s="117" t="s">
        <v>184</v>
      </c>
      <c r="C1096" s="72"/>
      <c r="D1096" s="3"/>
      <c r="E1096" s="73"/>
      <c r="F1096" s="73"/>
      <c r="G1096" s="74"/>
      <c r="I1096" s="77"/>
    </row>
    <row r="1097" spans="1:9" s="55" customFormat="1" ht="15" customHeight="1">
      <c r="A1097" s="70"/>
      <c r="B1097" s="117" t="s">
        <v>381</v>
      </c>
      <c r="C1097" s="72"/>
      <c r="D1097" s="3"/>
      <c r="E1097" s="73"/>
      <c r="F1097" s="73"/>
      <c r="G1097" s="74"/>
      <c r="I1097" s="77"/>
    </row>
    <row r="1098" spans="1:9" s="55" customFormat="1" ht="15" customHeight="1">
      <c r="A1098" s="70"/>
      <c r="B1098" s="152"/>
      <c r="C1098" s="72"/>
      <c r="D1098" s="3"/>
      <c r="E1098" s="73"/>
      <c r="F1098" s="73"/>
      <c r="G1098" s="74"/>
      <c r="I1098" s="77"/>
    </row>
    <row r="1099" spans="1:9" s="55" customFormat="1" ht="15" customHeight="1">
      <c r="A1099" s="70"/>
      <c r="B1099" s="152" t="s">
        <v>382</v>
      </c>
      <c r="C1099" s="72" t="s">
        <v>194</v>
      </c>
      <c r="D1099" s="7">
        <v>21.57</v>
      </c>
      <c r="E1099" s="27"/>
      <c r="F1099" s="73">
        <f>E1099*1.2</f>
        <v>0</v>
      </c>
      <c r="G1099" s="92">
        <f>D1099*E1099</f>
        <v>0</v>
      </c>
      <c r="H1099" s="73">
        <f>G1099*1.2</f>
        <v>0</v>
      </c>
      <c r="I1099" s="77"/>
    </row>
    <row r="1100" spans="1:9" s="55" customFormat="1" ht="15" customHeight="1">
      <c r="A1100" s="70"/>
      <c r="B1100" s="152"/>
      <c r="C1100" s="72"/>
      <c r="D1100" s="3"/>
      <c r="E1100" s="73"/>
      <c r="F1100" s="73"/>
      <c r="G1100" s="74"/>
      <c r="I1100" s="77"/>
    </row>
    <row r="1101" spans="1:9" s="55" customFormat="1" ht="15" customHeight="1">
      <c r="A1101" s="70"/>
      <c r="B1101" s="152"/>
      <c r="C1101" s="72"/>
      <c r="D1101" s="3"/>
      <c r="E1101" s="73"/>
      <c r="F1101" s="73"/>
      <c r="G1101" s="74"/>
      <c r="I1101" s="77"/>
    </row>
    <row r="1102" spans="1:9" s="55" customFormat="1" ht="15" customHeight="1">
      <c r="A1102" s="70"/>
      <c r="B1102" s="151"/>
      <c r="C1102" s="72"/>
      <c r="D1102" s="3"/>
      <c r="E1102" s="73"/>
      <c r="F1102" s="73"/>
      <c r="G1102" s="74"/>
      <c r="I1102" s="77"/>
    </row>
    <row r="1103" spans="1:9" s="55" customFormat="1" ht="15" customHeight="1">
      <c r="A1103" s="105"/>
      <c r="B1103" s="824" t="s">
        <v>211</v>
      </c>
      <c r="C1103" s="825"/>
      <c r="D1103" s="825"/>
      <c r="E1103" s="826"/>
      <c r="F1103" s="106"/>
      <c r="G1103" s="106">
        <f>SUM(G996:G1102)</f>
        <v>0</v>
      </c>
      <c r="H1103" s="106">
        <f>SUM(H996:H1102)</f>
        <v>0</v>
      </c>
      <c r="I1103" s="77"/>
    </row>
    <row r="1104" spans="1:9" s="55" customFormat="1" ht="15" customHeight="1">
      <c r="A1104" s="107"/>
      <c r="B1104" s="135"/>
      <c r="C1104" s="135"/>
      <c r="D1104" s="135"/>
      <c r="E1104" s="135"/>
      <c r="F1104" s="135"/>
      <c r="G1104" s="111"/>
      <c r="I1104" s="77"/>
    </row>
    <row r="1105" spans="1:9" s="55" customFormat="1" ht="15" customHeight="1">
      <c r="A1105" s="78" t="s">
        <v>209</v>
      </c>
      <c r="B1105" s="79" t="s">
        <v>463</v>
      </c>
      <c r="C1105" s="80"/>
      <c r="D1105" s="81"/>
      <c r="E1105" s="81"/>
      <c r="F1105" s="81"/>
      <c r="G1105" s="81"/>
      <c r="H1105" s="115"/>
      <c r="I1105" s="77"/>
    </row>
    <row r="1106" spans="1:9" s="55" customFormat="1" ht="15" customHeight="1">
      <c r="A1106" s="70"/>
      <c r="B1106" s="151"/>
      <c r="C1106" s="72"/>
      <c r="D1106" s="3"/>
      <c r="E1106" s="73"/>
      <c r="F1106" s="73"/>
      <c r="G1106" s="74"/>
      <c r="I1106" s="77"/>
    </row>
    <row r="1107" spans="1:9" s="55" customFormat="1" ht="15" customHeight="1">
      <c r="A1107" s="70"/>
      <c r="B1107" s="151"/>
      <c r="C1107" s="72"/>
      <c r="D1107" s="3"/>
      <c r="E1107" s="73"/>
      <c r="F1107" s="73"/>
      <c r="G1107" s="74"/>
      <c r="I1107" s="77"/>
    </row>
    <row r="1108" spans="1:9" s="55" customFormat="1" ht="15" customHeight="1">
      <c r="A1108" s="70"/>
      <c r="B1108" s="151"/>
      <c r="C1108" s="72"/>
      <c r="D1108" s="3"/>
      <c r="E1108" s="73"/>
      <c r="F1108" s="73"/>
      <c r="G1108" s="74"/>
      <c r="I1108" s="77"/>
    </row>
    <row r="1109" spans="1:9" s="55" customFormat="1" ht="15" customHeight="1">
      <c r="A1109" s="70"/>
      <c r="B1109" s="151"/>
      <c r="C1109" s="72"/>
      <c r="D1109" s="3"/>
      <c r="E1109" s="73"/>
      <c r="F1109" s="73"/>
      <c r="G1109" s="74"/>
      <c r="I1109" s="77"/>
    </row>
    <row r="1110" spans="1:9" s="55" customFormat="1" ht="15" customHeight="1">
      <c r="A1110" s="105"/>
      <c r="B1110" s="824" t="s">
        <v>1037</v>
      </c>
      <c r="C1110" s="825"/>
      <c r="D1110" s="825"/>
      <c r="E1110" s="826"/>
      <c r="F1110" s="106"/>
      <c r="G1110" s="106">
        <f>SUM(G1106:G1109)</f>
        <v>0</v>
      </c>
      <c r="H1110" s="106">
        <f>SUM(H1106:H1109)</f>
        <v>0</v>
      </c>
      <c r="I1110" s="77"/>
    </row>
    <row r="1111" spans="1:9" s="55" customFormat="1" ht="15" customHeight="1">
      <c r="A1111" s="107"/>
      <c r="B1111" s="108"/>
      <c r="C1111" s="109"/>
      <c r="D1111" s="110"/>
      <c r="E1111" s="109"/>
      <c r="F1111" s="109"/>
      <c r="G1111" s="111"/>
      <c r="I1111" s="77"/>
    </row>
    <row r="1112" spans="1:9" s="55" customFormat="1" ht="15" customHeight="1">
      <c r="A1112" s="78" t="s">
        <v>212</v>
      </c>
      <c r="B1112" s="79" t="s">
        <v>214</v>
      </c>
      <c r="C1112" s="80"/>
      <c r="D1112" s="81"/>
      <c r="E1112" s="81"/>
      <c r="F1112" s="81"/>
      <c r="G1112" s="81"/>
      <c r="H1112" s="115"/>
      <c r="I1112" s="77"/>
    </row>
    <row r="1113" spans="1:9" s="55" customFormat="1" ht="15" customHeight="1">
      <c r="A1113" s="153"/>
      <c r="B1113" s="71"/>
      <c r="C1113" s="72"/>
      <c r="D1113" s="3"/>
      <c r="E1113" s="73"/>
      <c r="F1113" s="73"/>
      <c r="G1113" s="74"/>
      <c r="I1113" s="77"/>
    </row>
    <row r="1114" spans="1:9" s="55" customFormat="1" ht="15" customHeight="1">
      <c r="A1114" s="70" t="s">
        <v>190</v>
      </c>
      <c r="B1114" s="821" t="s">
        <v>1150</v>
      </c>
      <c r="C1114" s="72"/>
      <c r="D1114" s="3"/>
      <c r="E1114" s="73"/>
      <c r="F1114" s="73"/>
      <c r="G1114" s="74"/>
      <c r="I1114" s="77"/>
    </row>
    <row r="1115" spans="1:9" s="55" customFormat="1" ht="15" customHeight="1">
      <c r="A1115" s="154"/>
      <c r="B1115" s="821"/>
      <c r="C1115" s="72"/>
      <c r="D1115" s="3"/>
      <c r="E1115" s="73"/>
      <c r="F1115" s="73"/>
      <c r="G1115" s="74"/>
      <c r="I1115" s="77"/>
    </row>
    <row r="1116" spans="1:9" s="55" customFormat="1" ht="15" customHeight="1">
      <c r="A1116" s="70"/>
      <c r="B1116" s="821"/>
      <c r="C1116" s="72"/>
      <c r="D1116" s="3"/>
      <c r="E1116" s="73"/>
      <c r="F1116" s="73"/>
      <c r="G1116" s="74"/>
      <c r="I1116" s="77"/>
    </row>
    <row r="1117" spans="1:9" s="55" customFormat="1" ht="15" customHeight="1">
      <c r="A1117" s="70"/>
      <c r="B1117" s="821"/>
      <c r="C1117" s="72"/>
      <c r="D1117" s="3"/>
      <c r="E1117" s="73"/>
      <c r="F1117" s="73"/>
      <c r="G1117" s="74"/>
      <c r="I1117" s="77"/>
    </row>
    <row r="1118" spans="1:9" s="55" customFormat="1" ht="15" customHeight="1">
      <c r="A1118" s="70"/>
      <c r="B1118" s="821"/>
      <c r="C1118" s="72"/>
      <c r="D1118" s="3"/>
      <c r="E1118" s="73"/>
      <c r="F1118" s="73"/>
      <c r="G1118" s="74"/>
      <c r="I1118" s="77"/>
    </row>
    <row r="1119" spans="1:9" s="55" customFormat="1" ht="15" customHeight="1">
      <c r="A1119" s="70"/>
      <c r="B1119" s="821"/>
      <c r="C1119" s="72"/>
      <c r="D1119" s="3"/>
      <c r="E1119" s="73"/>
      <c r="F1119" s="73"/>
      <c r="G1119" s="74"/>
      <c r="I1119" s="77"/>
    </row>
    <row r="1120" spans="1:9" s="55" customFormat="1" ht="15" customHeight="1">
      <c r="A1120" s="70"/>
      <c r="B1120" s="821"/>
      <c r="C1120" s="72"/>
      <c r="D1120" s="3"/>
      <c r="E1120" s="73"/>
      <c r="F1120" s="73"/>
      <c r="G1120" s="74"/>
      <c r="I1120" s="77"/>
    </row>
    <row r="1121" spans="1:9" s="55" customFormat="1" ht="15" customHeight="1">
      <c r="A1121" s="70"/>
      <c r="B1121" s="821"/>
      <c r="C1121" s="72"/>
      <c r="D1121" s="3"/>
      <c r="E1121" s="73"/>
      <c r="F1121" s="73"/>
      <c r="G1121" s="74"/>
      <c r="I1121" s="77"/>
    </row>
    <row r="1122" spans="1:9" s="55" customFormat="1" ht="15" customHeight="1">
      <c r="A1122" s="70"/>
      <c r="B1122" s="821"/>
      <c r="C1122" s="72"/>
      <c r="D1122" s="3"/>
      <c r="E1122" s="73"/>
      <c r="F1122" s="73"/>
      <c r="G1122" s="74"/>
      <c r="I1122" s="77"/>
    </row>
    <row r="1123" spans="1:9" s="55" customFormat="1" ht="15" customHeight="1">
      <c r="A1123" s="70"/>
      <c r="B1123" s="821"/>
      <c r="C1123" s="72"/>
      <c r="D1123" s="3"/>
      <c r="E1123" s="73"/>
      <c r="F1123" s="73"/>
      <c r="G1123" s="74"/>
      <c r="I1123" s="77"/>
    </row>
    <row r="1124" spans="1:9" s="55" customFormat="1" ht="15" customHeight="1">
      <c r="A1124" s="70"/>
      <c r="B1124" s="821"/>
      <c r="C1124" s="72"/>
      <c r="D1124" s="3"/>
      <c r="E1124" s="73"/>
      <c r="F1124" s="73"/>
      <c r="G1124" s="74"/>
      <c r="I1124" s="77"/>
    </row>
    <row r="1125" spans="1:9" s="55" customFormat="1" ht="15" customHeight="1">
      <c r="A1125" s="70"/>
      <c r="B1125" s="821"/>
      <c r="C1125" s="72"/>
      <c r="D1125" s="3"/>
      <c r="E1125" s="73"/>
      <c r="F1125" s="73"/>
      <c r="G1125" s="74"/>
      <c r="I1125" s="77"/>
    </row>
    <row r="1126" spans="1:9" s="55" customFormat="1" ht="15" customHeight="1">
      <c r="A1126" s="70"/>
      <c r="B1126" s="821"/>
      <c r="C1126" s="72"/>
      <c r="D1126" s="3"/>
      <c r="E1126" s="73"/>
      <c r="F1126" s="73"/>
      <c r="G1126" s="74"/>
      <c r="I1126" s="77"/>
    </row>
    <row r="1127" spans="1:9" s="55" customFormat="1" ht="15" customHeight="1">
      <c r="A1127" s="70"/>
      <c r="B1127" s="821"/>
      <c r="C1127" s="72"/>
      <c r="D1127" s="3"/>
      <c r="E1127" s="73"/>
      <c r="F1127" s="73"/>
      <c r="G1127" s="74"/>
      <c r="I1127" s="77"/>
    </row>
    <row r="1128" spans="1:9" s="55" customFormat="1" ht="15" customHeight="1">
      <c r="A1128" s="70"/>
      <c r="B1128" s="149" t="s">
        <v>183</v>
      </c>
      <c r="C1128" s="72"/>
      <c r="D1128" s="3"/>
      <c r="E1128" s="73"/>
      <c r="F1128" s="73"/>
      <c r="G1128" s="74"/>
      <c r="I1128" s="77"/>
    </row>
    <row r="1129" spans="1:9" s="55" customFormat="1" ht="15" customHeight="1">
      <c r="A1129" s="70"/>
      <c r="B1129" s="118" t="s">
        <v>652</v>
      </c>
      <c r="C1129" s="72"/>
      <c r="D1129" s="3"/>
      <c r="E1129" s="73"/>
      <c r="F1129" s="73"/>
      <c r="G1129" s="74"/>
      <c r="I1129" s="77"/>
    </row>
    <row r="1130" spans="1:9" s="55" customFormat="1" ht="15" customHeight="1">
      <c r="A1130" s="70"/>
      <c r="B1130" s="118" t="s">
        <v>442</v>
      </c>
      <c r="C1130" s="72"/>
      <c r="D1130" s="3"/>
      <c r="E1130" s="73"/>
      <c r="F1130" s="73"/>
      <c r="G1130" s="74"/>
      <c r="I1130" s="77"/>
    </row>
    <row r="1131" spans="1:9" s="55" customFormat="1" ht="15" customHeight="1">
      <c r="A1131" s="70"/>
      <c r="B1131" s="150"/>
      <c r="C1131" s="72"/>
      <c r="D1131" s="3"/>
      <c r="E1131" s="73"/>
      <c r="F1131" s="73"/>
      <c r="G1131" s="74"/>
      <c r="I1131" s="77"/>
    </row>
    <row r="1132" spans="1:9" s="55" customFormat="1" ht="15" customHeight="1">
      <c r="A1132" s="70"/>
      <c r="B1132" s="90" t="s">
        <v>1038</v>
      </c>
      <c r="C1132" s="72"/>
      <c r="D1132" s="3"/>
      <c r="E1132" s="73"/>
      <c r="F1132" s="73"/>
      <c r="G1132" s="74"/>
      <c r="I1132" s="77"/>
    </row>
    <row r="1133" spans="1:9" s="55" customFormat="1" ht="15" customHeight="1">
      <c r="A1133" s="70"/>
      <c r="B1133" s="90" t="s">
        <v>181</v>
      </c>
      <c r="C1133" s="72" t="s">
        <v>201</v>
      </c>
      <c r="D1133" s="7">
        <v>4</v>
      </c>
      <c r="E1133" s="27"/>
      <c r="F1133" s="73">
        <f>E1133*1.2</f>
        <v>0</v>
      </c>
      <c r="G1133" s="92">
        <f>D1133*E1133</f>
        <v>0</v>
      </c>
      <c r="H1133" s="73">
        <f>G1133*1.2</f>
        <v>0</v>
      </c>
      <c r="I1133" s="77"/>
    </row>
    <row r="1134" spans="1:9" s="55" customFormat="1" ht="15" customHeight="1">
      <c r="A1134" s="70"/>
      <c r="B1134" s="90"/>
      <c r="C1134" s="72"/>
      <c r="D1134" s="3"/>
      <c r="E1134" s="73"/>
      <c r="F1134" s="73"/>
      <c r="G1134" s="74"/>
      <c r="I1134" s="77"/>
    </row>
    <row r="1135" spans="1:9" s="55" customFormat="1" ht="15" customHeight="1">
      <c r="A1135" s="70"/>
      <c r="B1135" s="71"/>
      <c r="C1135" s="72"/>
      <c r="D1135" s="3"/>
      <c r="E1135" s="73"/>
      <c r="F1135" s="73"/>
      <c r="G1135" s="74"/>
      <c r="I1135" s="77"/>
    </row>
    <row r="1136" spans="1:9" s="55" customFormat="1" ht="15" customHeight="1">
      <c r="A1136" s="70" t="s">
        <v>192</v>
      </c>
      <c r="B1136" s="821" t="s">
        <v>1150</v>
      </c>
      <c r="C1136" s="72"/>
      <c r="D1136" s="3"/>
      <c r="E1136" s="73"/>
      <c r="F1136" s="73"/>
      <c r="G1136" s="74"/>
      <c r="I1136" s="77"/>
    </row>
    <row r="1137" spans="1:9" s="55" customFormat="1" ht="15" customHeight="1">
      <c r="A1137" s="70"/>
      <c r="B1137" s="821"/>
      <c r="C1137" s="72"/>
      <c r="D1137" s="3"/>
      <c r="E1137" s="73"/>
      <c r="F1137" s="73"/>
      <c r="G1137" s="74"/>
      <c r="I1137" s="77"/>
    </row>
    <row r="1138" spans="1:9" s="55" customFormat="1" ht="15" customHeight="1">
      <c r="A1138" s="70"/>
      <c r="B1138" s="821"/>
      <c r="C1138" s="72"/>
      <c r="D1138" s="3"/>
      <c r="E1138" s="73"/>
      <c r="F1138" s="73"/>
      <c r="G1138" s="74"/>
      <c r="I1138" s="77"/>
    </row>
    <row r="1139" spans="2:9" s="55" customFormat="1" ht="15" customHeight="1">
      <c r="B1139" s="821"/>
      <c r="C1139" s="72"/>
      <c r="D1139" s="3"/>
      <c r="E1139" s="73"/>
      <c r="F1139" s="73"/>
      <c r="G1139" s="74"/>
      <c r="I1139" s="77"/>
    </row>
    <row r="1140" spans="2:9" s="55" customFormat="1" ht="15" customHeight="1">
      <c r="B1140" s="821"/>
      <c r="C1140" s="72"/>
      <c r="D1140" s="3"/>
      <c r="E1140" s="73"/>
      <c r="F1140" s="73"/>
      <c r="G1140" s="74"/>
      <c r="I1140" s="77"/>
    </row>
    <row r="1141" spans="1:9" s="55" customFormat="1" ht="15" customHeight="1">
      <c r="A1141" s="70"/>
      <c r="B1141" s="821"/>
      <c r="C1141" s="72"/>
      <c r="D1141" s="3"/>
      <c r="E1141" s="73"/>
      <c r="F1141" s="73"/>
      <c r="G1141" s="74"/>
      <c r="I1141" s="77"/>
    </row>
    <row r="1142" spans="1:9" s="55" customFormat="1" ht="15" customHeight="1">
      <c r="A1142" s="70"/>
      <c r="B1142" s="821"/>
      <c r="C1142" s="72"/>
      <c r="D1142" s="3"/>
      <c r="E1142" s="73"/>
      <c r="F1142" s="73"/>
      <c r="G1142" s="74"/>
      <c r="I1142" s="77"/>
    </row>
    <row r="1143" spans="1:9" s="55" customFormat="1" ht="15" customHeight="1">
      <c r="A1143" s="70"/>
      <c r="B1143" s="821"/>
      <c r="C1143" s="72"/>
      <c r="D1143" s="3"/>
      <c r="E1143" s="73"/>
      <c r="F1143" s="73"/>
      <c r="G1143" s="74"/>
      <c r="I1143" s="77"/>
    </row>
    <row r="1144" spans="1:9" s="55" customFormat="1" ht="15" customHeight="1">
      <c r="A1144" s="70"/>
      <c r="B1144" s="821"/>
      <c r="C1144" s="72"/>
      <c r="D1144" s="3"/>
      <c r="E1144" s="73"/>
      <c r="F1144" s="73"/>
      <c r="G1144" s="74"/>
      <c r="I1144" s="77"/>
    </row>
    <row r="1145" spans="1:9" s="55" customFormat="1" ht="15" customHeight="1">
      <c r="A1145" s="70"/>
      <c r="B1145" s="821"/>
      <c r="C1145" s="72"/>
      <c r="D1145" s="3"/>
      <c r="E1145" s="73"/>
      <c r="F1145" s="73"/>
      <c r="G1145" s="74"/>
      <c r="I1145" s="77"/>
    </row>
    <row r="1146" spans="1:9" s="55" customFormat="1" ht="15" customHeight="1">
      <c r="A1146" s="70"/>
      <c r="B1146" s="821"/>
      <c r="C1146" s="72"/>
      <c r="D1146" s="3"/>
      <c r="E1146" s="73"/>
      <c r="F1146" s="73"/>
      <c r="G1146" s="74"/>
      <c r="I1146" s="77"/>
    </row>
    <row r="1147" spans="1:9" s="55" customFormat="1" ht="15" customHeight="1">
      <c r="A1147" s="70"/>
      <c r="B1147" s="821"/>
      <c r="C1147" s="72"/>
      <c r="D1147" s="3"/>
      <c r="E1147" s="73"/>
      <c r="F1147" s="73"/>
      <c r="G1147" s="74"/>
      <c r="I1147" s="77"/>
    </row>
    <row r="1148" spans="1:9" s="55" customFormat="1" ht="15" customHeight="1">
      <c r="A1148" s="70"/>
      <c r="B1148" s="821"/>
      <c r="C1148" s="72"/>
      <c r="D1148" s="3"/>
      <c r="E1148" s="73"/>
      <c r="F1148" s="73"/>
      <c r="G1148" s="74"/>
      <c r="I1148" s="77"/>
    </row>
    <row r="1149" spans="1:9" s="55" customFormat="1" ht="15" customHeight="1">
      <c r="A1149" s="70"/>
      <c r="B1149" s="821"/>
      <c r="C1149" s="72"/>
      <c r="D1149" s="3"/>
      <c r="E1149" s="73"/>
      <c r="F1149" s="73"/>
      <c r="G1149" s="74"/>
      <c r="I1149" s="77"/>
    </row>
    <row r="1150" spans="1:9" s="55" customFormat="1" ht="15" customHeight="1">
      <c r="A1150" s="70"/>
      <c r="B1150" s="149" t="s">
        <v>183</v>
      </c>
      <c r="C1150" s="72"/>
      <c r="D1150" s="3"/>
      <c r="E1150" s="73"/>
      <c r="F1150" s="73"/>
      <c r="G1150" s="74"/>
      <c r="I1150" s="77"/>
    </row>
    <row r="1151" spans="1:9" s="55" customFormat="1" ht="15" customHeight="1">
      <c r="A1151" s="70"/>
      <c r="B1151" s="118" t="s">
        <v>652</v>
      </c>
      <c r="C1151" s="72"/>
      <c r="D1151" s="3"/>
      <c r="E1151" s="73"/>
      <c r="F1151" s="73"/>
      <c r="G1151" s="74"/>
      <c r="I1151" s="77"/>
    </row>
    <row r="1152" spans="1:9" s="55" customFormat="1" ht="15" customHeight="1">
      <c r="A1152" s="70"/>
      <c r="B1152" s="118" t="s">
        <v>442</v>
      </c>
      <c r="C1152" s="72"/>
      <c r="D1152" s="3"/>
      <c r="E1152" s="73"/>
      <c r="F1152" s="73"/>
      <c r="G1152" s="74"/>
      <c r="I1152" s="77"/>
    </row>
    <row r="1153" spans="1:9" s="55" customFormat="1" ht="15" customHeight="1">
      <c r="A1153" s="70"/>
      <c r="B1153" s="150"/>
      <c r="C1153" s="72"/>
      <c r="D1153" s="3"/>
      <c r="E1153" s="73"/>
      <c r="F1153" s="73"/>
      <c r="G1153" s="74"/>
      <c r="I1153" s="77"/>
    </row>
    <row r="1154" spans="1:9" s="55" customFormat="1" ht="15" customHeight="1">
      <c r="A1154" s="70"/>
      <c r="B1154" s="90" t="s">
        <v>1039</v>
      </c>
      <c r="C1154" s="72"/>
      <c r="D1154" s="3"/>
      <c r="E1154" s="73"/>
      <c r="F1154" s="73"/>
      <c r="G1154" s="74"/>
      <c r="I1154" s="77"/>
    </row>
    <row r="1155" spans="1:9" s="55" customFormat="1" ht="15" customHeight="1">
      <c r="A1155" s="70"/>
      <c r="B1155" s="90" t="s">
        <v>180</v>
      </c>
      <c r="C1155" s="72" t="s">
        <v>201</v>
      </c>
      <c r="D1155" s="7">
        <v>2</v>
      </c>
      <c r="E1155" s="27"/>
      <c r="F1155" s="73">
        <f>E1155*1.2</f>
        <v>0</v>
      </c>
      <c r="G1155" s="92">
        <f>D1155*E1155</f>
        <v>0</v>
      </c>
      <c r="H1155" s="73">
        <f>G1155*1.2</f>
        <v>0</v>
      </c>
      <c r="I1155" s="77"/>
    </row>
    <row r="1156" spans="1:9" s="55" customFormat="1" ht="15" customHeight="1">
      <c r="A1156" s="70"/>
      <c r="B1156" s="90"/>
      <c r="C1156" s="72"/>
      <c r="D1156" s="3"/>
      <c r="E1156" s="73"/>
      <c r="F1156" s="73"/>
      <c r="G1156" s="74"/>
      <c r="I1156" s="77"/>
    </row>
    <row r="1157" spans="1:9" s="55" customFormat="1" ht="15" customHeight="1">
      <c r="A1157" s="70"/>
      <c r="B1157" s="90"/>
      <c r="C1157" s="72"/>
      <c r="D1157" s="3"/>
      <c r="E1157" s="73"/>
      <c r="F1157" s="73"/>
      <c r="G1157" s="74"/>
      <c r="I1157" s="77"/>
    </row>
    <row r="1158" spans="1:9" s="55" customFormat="1" ht="15" customHeight="1">
      <c r="A1158" s="70" t="s">
        <v>195</v>
      </c>
      <c r="B1158" s="821" t="s">
        <v>1144</v>
      </c>
      <c r="C1158" s="72"/>
      <c r="D1158" s="3"/>
      <c r="E1158" s="73"/>
      <c r="F1158" s="73"/>
      <c r="G1158" s="74"/>
      <c r="I1158" s="77"/>
    </row>
    <row r="1159" spans="1:9" s="55" customFormat="1" ht="15" customHeight="1">
      <c r="A1159" s="70"/>
      <c r="B1159" s="821"/>
      <c r="C1159" s="72"/>
      <c r="D1159" s="3"/>
      <c r="E1159" s="73"/>
      <c r="F1159" s="73"/>
      <c r="G1159" s="74"/>
      <c r="I1159" s="77"/>
    </row>
    <row r="1160" spans="1:9" s="55" customFormat="1" ht="15" customHeight="1">
      <c r="A1160" s="70"/>
      <c r="B1160" s="821"/>
      <c r="C1160" s="72"/>
      <c r="D1160" s="3"/>
      <c r="E1160" s="73"/>
      <c r="F1160" s="73"/>
      <c r="G1160" s="74"/>
      <c r="I1160" s="77"/>
    </row>
    <row r="1161" spans="2:9" s="55" customFormat="1" ht="15" customHeight="1">
      <c r="B1161" s="821"/>
      <c r="C1161" s="72"/>
      <c r="D1161" s="3"/>
      <c r="E1161" s="73"/>
      <c r="F1161" s="73"/>
      <c r="G1161" s="74"/>
      <c r="I1161" s="77"/>
    </row>
    <row r="1162" spans="1:9" s="55" customFormat="1" ht="15" customHeight="1">
      <c r="A1162" s="70"/>
      <c r="B1162" s="821"/>
      <c r="C1162" s="72"/>
      <c r="D1162" s="3"/>
      <c r="E1162" s="73"/>
      <c r="F1162" s="73"/>
      <c r="G1162" s="74"/>
      <c r="I1162" s="77"/>
    </row>
    <row r="1163" spans="1:9" s="55" customFormat="1" ht="15" customHeight="1">
      <c r="A1163" s="70"/>
      <c r="B1163" s="821"/>
      <c r="C1163" s="72"/>
      <c r="D1163" s="3"/>
      <c r="E1163" s="73"/>
      <c r="F1163" s="73"/>
      <c r="G1163" s="74"/>
      <c r="I1163" s="77"/>
    </row>
    <row r="1164" spans="1:9" s="55" customFormat="1" ht="15" customHeight="1">
      <c r="A1164" s="70"/>
      <c r="B1164" s="821"/>
      <c r="C1164" s="72"/>
      <c r="D1164" s="3"/>
      <c r="E1164" s="73"/>
      <c r="F1164" s="73"/>
      <c r="G1164" s="74"/>
      <c r="I1164" s="77"/>
    </row>
    <row r="1165" spans="1:9" s="55" customFormat="1" ht="15" customHeight="1">
      <c r="A1165" s="70"/>
      <c r="B1165" s="821"/>
      <c r="C1165" s="72"/>
      <c r="D1165" s="3"/>
      <c r="E1165" s="73"/>
      <c r="F1165" s="73"/>
      <c r="G1165" s="74"/>
      <c r="I1165" s="77"/>
    </row>
    <row r="1166" spans="1:9" s="55" customFormat="1" ht="15" customHeight="1">
      <c r="A1166" s="70"/>
      <c r="B1166" s="821"/>
      <c r="C1166" s="72"/>
      <c r="D1166" s="3"/>
      <c r="E1166" s="73"/>
      <c r="F1166" s="73"/>
      <c r="G1166" s="74"/>
      <c r="I1166" s="77"/>
    </row>
    <row r="1167" spans="1:9" s="55" customFormat="1" ht="15" customHeight="1">
      <c r="A1167" s="70"/>
      <c r="B1167" s="821"/>
      <c r="C1167" s="72"/>
      <c r="D1167" s="3"/>
      <c r="E1167" s="73"/>
      <c r="F1167" s="73"/>
      <c r="G1167" s="74"/>
      <c r="I1167" s="77"/>
    </row>
    <row r="1168" spans="1:9" s="55" customFormat="1" ht="15" customHeight="1">
      <c r="A1168" s="70"/>
      <c r="B1168" s="821"/>
      <c r="C1168" s="72"/>
      <c r="D1168" s="3"/>
      <c r="E1168" s="73"/>
      <c r="F1168" s="73"/>
      <c r="G1168" s="74"/>
      <c r="I1168" s="77"/>
    </row>
    <row r="1169" spans="1:9" s="55" customFormat="1" ht="15" customHeight="1">
      <c r="A1169" s="70"/>
      <c r="B1169" s="821"/>
      <c r="C1169" s="72"/>
      <c r="D1169" s="3"/>
      <c r="E1169" s="73"/>
      <c r="F1169" s="73"/>
      <c r="G1169" s="74"/>
      <c r="I1169" s="77"/>
    </row>
    <row r="1170" spans="1:9" s="55" customFormat="1" ht="15" customHeight="1">
      <c r="A1170" s="70"/>
      <c r="B1170" s="821"/>
      <c r="C1170" s="72"/>
      <c r="D1170" s="3"/>
      <c r="E1170" s="73"/>
      <c r="F1170" s="73"/>
      <c r="G1170" s="74"/>
      <c r="I1170" s="77"/>
    </row>
    <row r="1171" spans="1:9" s="55" customFormat="1" ht="15" customHeight="1">
      <c r="A1171" s="70"/>
      <c r="B1171" s="821"/>
      <c r="C1171" s="72"/>
      <c r="D1171" s="3"/>
      <c r="E1171" s="73"/>
      <c r="F1171" s="73"/>
      <c r="G1171" s="74"/>
      <c r="I1171" s="77"/>
    </row>
    <row r="1172" spans="1:9" s="55" customFormat="1" ht="15" customHeight="1">
      <c r="A1172" s="70"/>
      <c r="B1172" s="821"/>
      <c r="C1172" s="72"/>
      <c r="D1172" s="3"/>
      <c r="E1172" s="73"/>
      <c r="F1172" s="73"/>
      <c r="G1172" s="74"/>
      <c r="I1172" s="77"/>
    </row>
    <row r="1173" spans="1:9" s="55" customFormat="1" ht="15" customHeight="1">
      <c r="A1173" s="70"/>
      <c r="B1173" s="821"/>
      <c r="C1173" s="72"/>
      <c r="D1173" s="3"/>
      <c r="E1173" s="73"/>
      <c r="F1173" s="73"/>
      <c r="G1173" s="74"/>
      <c r="I1173" s="77"/>
    </row>
    <row r="1174" spans="1:9" s="55" customFormat="1" ht="15" customHeight="1">
      <c r="A1174" s="70"/>
      <c r="B1174" s="149" t="s">
        <v>183</v>
      </c>
      <c r="C1174" s="72"/>
      <c r="D1174" s="3"/>
      <c r="E1174" s="73"/>
      <c r="F1174" s="73"/>
      <c r="G1174" s="74"/>
      <c r="I1174" s="77"/>
    </row>
    <row r="1175" spans="1:9" s="55" customFormat="1" ht="15" customHeight="1">
      <c r="A1175" s="70"/>
      <c r="B1175" s="118" t="s">
        <v>652</v>
      </c>
      <c r="C1175" s="72"/>
      <c r="D1175" s="3"/>
      <c r="E1175" s="73"/>
      <c r="F1175" s="73"/>
      <c r="G1175" s="74"/>
      <c r="I1175" s="77"/>
    </row>
    <row r="1176" spans="1:9" s="55" customFormat="1" ht="15" customHeight="1">
      <c r="A1176" s="70"/>
      <c r="B1176" s="118" t="s">
        <v>653</v>
      </c>
      <c r="C1176" s="72"/>
      <c r="D1176" s="3"/>
      <c r="E1176" s="73"/>
      <c r="F1176" s="73"/>
      <c r="G1176" s="74"/>
      <c r="I1176" s="77"/>
    </row>
    <row r="1177" spans="1:9" s="55" customFormat="1" ht="15" customHeight="1">
      <c r="A1177" s="70"/>
      <c r="B1177" s="150"/>
      <c r="C1177" s="72"/>
      <c r="D1177" s="3"/>
      <c r="E1177" s="73"/>
      <c r="F1177" s="73"/>
      <c r="G1177" s="74"/>
      <c r="I1177" s="77"/>
    </row>
    <row r="1178" spans="1:9" s="55" customFormat="1" ht="15" customHeight="1">
      <c r="A1178" s="70"/>
      <c r="B1178" s="90" t="s">
        <v>1040</v>
      </c>
      <c r="C1178" s="72"/>
      <c r="D1178" s="3"/>
      <c r="E1178" s="73"/>
      <c r="F1178" s="73"/>
      <c r="G1178" s="74"/>
      <c r="I1178" s="77"/>
    </row>
    <row r="1179" spans="1:9" s="55" customFormat="1" ht="15" customHeight="1">
      <c r="A1179" s="70"/>
      <c r="B1179" s="90" t="s">
        <v>1147</v>
      </c>
      <c r="C1179" s="72" t="s">
        <v>194</v>
      </c>
      <c r="D1179" s="7">
        <v>34.33</v>
      </c>
      <c r="E1179" s="27"/>
      <c r="F1179" s="73">
        <f>E1179*1.2</f>
        <v>0</v>
      </c>
      <c r="G1179" s="92">
        <f>D1179*E1179</f>
        <v>0</v>
      </c>
      <c r="H1179" s="73">
        <f>G1179*1.2</f>
        <v>0</v>
      </c>
      <c r="I1179" s="77"/>
    </row>
    <row r="1180" spans="1:9" s="55" customFormat="1" ht="15" customHeight="1">
      <c r="A1180" s="70"/>
      <c r="B1180" s="90"/>
      <c r="C1180" s="72"/>
      <c r="D1180" s="3"/>
      <c r="E1180" s="73"/>
      <c r="F1180" s="73"/>
      <c r="G1180" s="74"/>
      <c r="I1180" s="77"/>
    </row>
    <row r="1181" spans="1:9" s="55" customFormat="1" ht="15" customHeight="1">
      <c r="A1181" s="70"/>
      <c r="B1181" s="90"/>
      <c r="C1181" s="72"/>
      <c r="D1181" s="3"/>
      <c r="E1181" s="73"/>
      <c r="F1181" s="73"/>
      <c r="G1181" s="74"/>
      <c r="I1181" s="77"/>
    </row>
    <row r="1182" spans="1:9" s="55" customFormat="1" ht="15" customHeight="1">
      <c r="A1182" s="70" t="s">
        <v>196</v>
      </c>
      <c r="B1182" s="821" t="s">
        <v>1042</v>
      </c>
      <c r="C1182" s="72"/>
      <c r="D1182" s="3"/>
      <c r="E1182" s="73"/>
      <c r="F1182" s="73"/>
      <c r="G1182" s="74"/>
      <c r="I1182" s="77"/>
    </row>
    <row r="1183" spans="1:9" s="55" customFormat="1" ht="15" customHeight="1">
      <c r="A1183" s="70"/>
      <c r="B1183" s="820"/>
      <c r="C1183" s="72"/>
      <c r="D1183" s="3"/>
      <c r="E1183" s="73"/>
      <c r="F1183" s="73"/>
      <c r="G1183" s="74"/>
      <c r="I1183" s="77"/>
    </row>
    <row r="1184" spans="1:9" s="55" customFormat="1" ht="15" customHeight="1">
      <c r="A1184" s="70"/>
      <c r="B1184" s="820"/>
      <c r="C1184" s="72"/>
      <c r="D1184" s="3"/>
      <c r="E1184" s="73"/>
      <c r="F1184" s="73"/>
      <c r="G1184" s="74"/>
      <c r="I1184" s="77"/>
    </row>
    <row r="1185" spans="2:9" s="55" customFormat="1" ht="15" customHeight="1">
      <c r="B1185" s="820"/>
      <c r="C1185" s="72"/>
      <c r="D1185" s="3"/>
      <c r="E1185" s="73"/>
      <c r="F1185" s="73"/>
      <c r="G1185" s="74"/>
      <c r="I1185" s="77"/>
    </row>
    <row r="1186" spans="1:9" s="55" customFormat="1" ht="15" customHeight="1">
      <c r="A1186" s="70"/>
      <c r="B1186" s="820"/>
      <c r="C1186" s="72"/>
      <c r="D1186" s="3"/>
      <c r="E1186" s="73"/>
      <c r="F1186" s="73"/>
      <c r="G1186" s="74"/>
      <c r="I1186" s="77"/>
    </row>
    <row r="1187" spans="1:9" s="55" customFormat="1" ht="15" customHeight="1">
      <c r="A1187" s="70"/>
      <c r="B1187" s="820"/>
      <c r="C1187" s="72"/>
      <c r="D1187" s="3"/>
      <c r="E1187" s="73"/>
      <c r="F1187" s="73"/>
      <c r="G1187" s="74"/>
      <c r="I1187" s="77"/>
    </row>
    <row r="1188" spans="1:9" s="55" customFormat="1" ht="15" customHeight="1">
      <c r="A1188" s="70"/>
      <c r="B1188" s="820"/>
      <c r="C1188" s="72"/>
      <c r="D1188" s="3"/>
      <c r="E1188" s="73"/>
      <c r="F1188" s="73"/>
      <c r="G1188" s="74"/>
      <c r="I1188" s="77"/>
    </row>
    <row r="1189" spans="1:9" s="55" customFormat="1" ht="15" customHeight="1">
      <c r="A1189" s="70"/>
      <c r="B1189" s="820"/>
      <c r="C1189" s="72"/>
      <c r="D1189" s="3"/>
      <c r="E1189" s="73"/>
      <c r="F1189" s="73"/>
      <c r="G1189" s="74"/>
      <c r="I1189" s="77"/>
    </row>
    <row r="1190" spans="1:9" s="55" customFormat="1" ht="15" customHeight="1">
      <c r="A1190" s="70"/>
      <c r="B1190" s="820"/>
      <c r="C1190" s="72"/>
      <c r="D1190" s="3"/>
      <c r="E1190" s="73"/>
      <c r="F1190" s="73"/>
      <c r="G1190" s="74"/>
      <c r="I1190" s="77"/>
    </row>
    <row r="1191" spans="1:9" s="55" customFormat="1" ht="15" customHeight="1">
      <c r="A1191" s="70"/>
      <c r="B1191" s="820"/>
      <c r="C1191" s="72"/>
      <c r="D1191" s="3"/>
      <c r="E1191" s="73"/>
      <c r="F1191" s="73"/>
      <c r="G1191" s="74"/>
      <c r="I1191" s="77"/>
    </row>
    <row r="1192" spans="1:9" s="55" customFormat="1" ht="15" customHeight="1">
      <c r="A1192" s="70"/>
      <c r="B1192" s="149" t="s">
        <v>183</v>
      </c>
      <c r="C1192" s="72"/>
      <c r="D1192" s="3"/>
      <c r="E1192" s="73"/>
      <c r="F1192" s="73"/>
      <c r="G1192" s="74"/>
      <c r="I1192" s="77"/>
    </row>
    <row r="1193" spans="1:9" s="55" customFormat="1" ht="15" customHeight="1">
      <c r="A1193" s="70"/>
      <c r="B1193" s="118" t="s">
        <v>652</v>
      </c>
      <c r="C1193" s="72"/>
      <c r="D1193" s="3"/>
      <c r="E1193" s="73"/>
      <c r="F1193" s="73"/>
      <c r="G1193" s="74"/>
      <c r="I1193" s="77"/>
    </row>
    <row r="1194" spans="1:9" s="55" customFormat="1" ht="15" customHeight="1">
      <c r="A1194" s="70"/>
      <c r="B1194" s="118" t="s">
        <v>443</v>
      </c>
      <c r="C1194" s="72"/>
      <c r="D1194" s="3"/>
      <c r="E1194" s="73"/>
      <c r="F1194" s="73"/>
      <c r="G1194" s="74"/>
      <c r="I1194" s="77"/>
    </row>
    <row r="1195" spans="1:9" s="55" customFormat="1" ht="15" customHeight="1">
      <c r="A1195" s="70"/>
      <c r="B1195" s="90"/>
      <c r="C1195" s="72"/>
      <c r="D1195" s="3"/>
      <c r="E1195" s="73"/>
      <c r="F1195" s="73"/>
      <c r="G1195" s="74"/>
      <c r="I1195" s="77"/>
    </row>
    <row r="1196" spans="1:9" s="55" customFormat="1" ht="15" customHeight="1">
      <c r="A1196" s="70"/>
      <c r="B1196" s="90" t="s">
        <v>1041</v>
      </c>
      <c r="C1196" s="72"/>
      <c r="D1196" s="3"/>
      <c r="E1196" s="73"/>
      <c r="F1196" s="73"/>
      <c r="G1196" s="74"/>
      <c r="I1196" s="77"/>
    </row>
    <row r="1197" spans="1:9" s="55" customFormat="1" ht="15" customHeight="1">
      <c r="A1197" s="70"/>
      <c r="B1197" s="90" t="s">
        <v>1151</v>
      </c>
      <c r="C1197" s="72" t="s">
        <v>191</v>
      </c>
      <c r="D1197" s="7">
        <v>14.58</v>
      </c>
      <c r="E1197" s="27"/>
      <c r="F1197" s="73">
        <f>E1197*1.2</f>
        <v>0</v>
      </c>
      <c r="G1197" s="92">
        <f>D1197*E1197</f>
        <v>0</v>
      </c>
      <c r="H1197" s="73">
        <f>G1197*1.2</f>
        <v>0</v>
      </c>
      <c r="I1197" s="77"/>
    </row>
    <row r="1198" spans="1:9" s="55" customFormat="1" ht="15" customHeight="1">
      <c r="A1198" s="70"/>
      <c r="B1198" s="90"/>
      <c r="C1198" s="72"/>
      <c r="D1198" s="3"/>
      <c r="E1198" s="73"/>
      <c r="F1198" s="73"/>
      <c r="G1198" s="74"/>
      <c r="I1198" s="77"/>
    </row>
    <row r="1199" spans="1:9" s="55" customFormat="1" ht="15" customHeight="1">
      <c r="A1199" s="70"/>
      <c r="B1199" s="90"/>
      <c r="C1199" s="72"/>
      <c r="D1199" s="3"/>
      <c r="E1199" s="73"/>
      <c r="F1199" s="73"/>
      <c r="G1199" s="74"/>
      <c r="I1199" s="77"/>
    </row>
    <row r="1200" spans="1:9" s="55" customFormat="1" ht="15" customHeight="1">
      <c r="A1200" s="70" t="s">
        <v>197</v>
      </c>
      <c r="B1200" s="821" t="s">
        <v>1149</v>
      </c>
      <c r="C1200" s="72"/>
      <c r="D1200" s="3"/>
      <c r="E1200" s="73"/>
      <c r="F1200" s="73"/>
      <c r="G1200" s="74"/>
      <c r="I1200" s="77"/>
    </row>
    <row r="1201" spans="1:9" s="55" customFormat="1" ht="15" customHeight="1">
      <c r="A1201" s="70"/>
      <c r="B1201" s="821"/>
      <c r="C1201" s="72"/>
      <c r="D1201" s="3"/>
      <c r="E1201" s="73"/>
      <c r="F1201" s="73"/>
      <c r="G1201" s="74"/>
      <c r="I1201" s="77"/>
    </row>
    <row r="1202" spans="1:9" s="55" customFormat="1" ht="15" customHeight="1">
      <c r="A1202" s="70"/>
      <c r="B1202" s="821"/>
      <c r="C1202" s="72"/>
      <c r="D1202" s="3"/>
      <c r="E1202" s="73"/>
      <c r="F1202" s="73"/>
      <c r="G1202" s="74"/>
      <c r="I1202" s="77"/>
    </row>
    <row r="1203" spans="2:9" s="55" customFormat="1" ht="15" customHeight="1">
      <c r="B1203" s="821"/>
      <c r="C1203" s="72"/>
      <c r="D1203" s="3"/>
      <c r="E1203" s="73"/>
      <c r="F1203" s="73"/>
      <c r="G1203" s="74"/>
      <c r="I1203" s="77"/>
    </row>
    <row r="1204" spans="1:9" s="55" customFormat="1" ht="15" customHeight="1">
      <c r="A1204" s="70"/>
      <c r="B1204" s="821"/>
      <c r="C1204" s="72"/>
      <c r="D1204" s="3"/>
      <c r="E1204" s="73"/>
      <c r="F1204" s="73"/>
      <c r="G1204" s="74"/>
      <c r="I1204" s="77"/>
    </row>
    <row r="1205" spans="1:9" s="55" customFormat="1" ht="15" customHeight="1">
      <c r="A1205" s="70"/>
      <c r="B1205" s="821"/>
      <c r="C1205" s="72"/>
      <c r="D1205" s="3"/>
      <c r="E1205" s="73"/>
      <c r="F1205" s="73"/>
      <c r="G1205" s="74"/>
      <c r="I1205" s="77"/>
    </row>
    <row r="1206" spans="1:9" s="55" customFormat="1" ht="15" customHeight="1">
      <c r="A1206" s="70"/>
      <c r="B1206" s="821"/>
      <c r="C1206" s="72"/>
      <c r="D1206" s="3"/>
      <c r="E1206" s="73"/>
      <c r="F1206" s="73"/>
      <c r="G1206" s="74"/>
      <c r="I1206" s="77"/>
    </row>
    <row r="1207" spans="1:9" s="55" customFormat="1" ht="15" customHeight="1">
      <c r="A1207" s="70"/>
      <c r="B1207" s="821"/>
      <c r="C1207" s="72"/>
      <c r="D1207" s="3"/>
      <c r="E1207" s="73"/>
      <c r="F1207" s="73"/>
      <c r="G1207" s="74"/>
      <c r="I1207" s="77"/>
    </row>
    <row r="1208" spans="1:9" s="55" customFormat="1" ht="15" customHeight="1">
      <c r="A1208" s="70"/>
      <c r="B1208" s="821"/>
      <c r="C1208" s="72"/>
      <c r="D1208" s="3"/>
      <c r="E1208" s="73"/>
      <c r="F1208" s="73"/>
      <c r="G1208" s="74"/>
      <c r="I1208" s="77"/>
    </row>
    <row r="1209" spans="1:9" s="55" customFormat="1" ht="15" customHeight="1">
      <c r="A1209" s="70"/>
      <c r="B1209" s="821"/>
      <c r="C1209" s="72"/>
      <c r="D1209" s="3"/>
      <c r="E1209" s="73"/>
      <c r="F1209" s="73"/>
      <c r="G1209" s="74"/>
      <c r="I1209" s="77"/>
    </row>
    <row r="1210" spans="1:9" s="55" customFormat="1" ht="15" customHeight="1">
      <c r="A1210" s="70"/>
      <c r="B1210" s="821"/>
      <c r="C1210" s="72"/>
      <c r="D1210" s="3"/>
      <c r="E1210" s="73"/>
      <c r="F1210" s="73"/>
      <c r="G1210" s="74"/>
      <c r="I1210" s="77"/>
    </row>
    <row r="1211" spans="1:9" s="55" customFormat="1" ht="15" customHeight="1">
      <c r="A1211" s="70"/>
      <c r="B1211" s="821"/>
      <c r="C1211" s="72"/>
      <c r="D1211" s="3"/>
      <c r="E1211" s="73"/>
      <c r="F1211" s="73"/>
      <c r="G1211" s="74"/>
      <c r="I1211" s="77"/>
    </row>
    <row r="1212" spans="1:9" s="55" customFormat="1" ht="15" customHeight="1">
      <c r="A1212" s="70"/>
      <c r="B1212" s="821"/>
      <c r="C1212" s="72"/>
      <c r="D1212" s="3"/>
      <c r="E1212" s="73"/>
      <c r="F1212" s="73"/>
      <c r="G1212" s="74"/>
      <c r="I1212" s="77"/>
    </row>
    <row r="1213" spans="1:9" s="55" customFormat="1" ht="15" customHeight="1">
      <c r="A1213" s="70"/>
      <c r="B1213" s="821"/>
      <c r="C1213" s="72"/>
      <c r="D1213" s="3"/>
      <c r="E1213" s="73"/>
      <c r="F1213" s="73"/>
      <c r="G1213" s="74"/>
      <c r="I1213" s="77"/>
    </row>
    <row r="1214" spans="1:9" s="55" customFormat="1" ht="15" customHeight="1">
      <c r="A1214" s="70"/>
      <c r="B1214" s="149" t="s">
        <v>183</v>
      </c>
      <c r="C1214" s="72"/>
      <c r="D1214" s="3"/>
      <c r="E1214" s="73"/>
      <c r="F1214" s="73"/>
      <c r="G1214" s="74"/>
      <c r="I1214" s="77"/>
    </row>
    <row r="1215" spans="1:9" s="55" customFormat="1" ht="15" customHeight="1">
      <c r="A1215" s="70"/>
      <c r="B1215" s="118" t="s">
        <v>652</v>
      </c>
      <c r="C1215" s="72"/>
      <c r="D1215" s="3"/>
      <c r="E1215" s="73"/>
      <c r="F1215" s="73"/>
      <c r="G1215" s="74"/>
      <c r="I1215" s="77"/>
    </row>
    <row r="1216" spans="1:9" s="55" customFormat="1" ht="15" customHeight="1">
      <c r="A1216" s="70"/>
      <c r="B1216" s="118" t="s">
        <v>653</v>
      </c>
      <c r="C1216" s="72"/>
      <c r="D1216" s="3"/>
      <c r="E1216" s="73"/>
      <c r="F1216" s="73"/>
      <c r="G1216" s="74"/>
      <c r="I1216" s="77"/>
    </row>
    <row r="1217" spans="1:9" s="55" customFormat="1" ht="15" customHeight="1">
      <c r="A1217" s="70"/>
      <c r="B1217" s="150"/>
      <c r="C1217" s="72"/>
      <c r="D1217" s="3"/>
      <c r="E1217" s="73"/>
      <c r="F1217" s="73"/>
      <c r="G1217" s="74"/>
      <c r="I1217" s="77"/>
    </row>
    <row r="1218" spans="1:9" s="55" customFormat="1" ht="15" customHeight="1">
      <c r="A1218" s="70"/>
      <c r="B1218" s="90" t="s">
        <v>1152</v>
      </c>
      <c r="C1218" s="72"/>
      <c r="D1218" s="3"/>
      <c r="E1218" s="73"/>
      <c r="F1218" s="73"/>
      <c r="G1218" s="74"/>
      <c r="I1218" s="77"/>
    </row>
    <row r="1219" spans="1:9" s="55" customFormat="1" ht="15" customHeight="1">
      <c r="A1219" s="70"/>
      <c r="B1219" s="90" t="s">
        <v>1153</v>
      </c>
      <c r="C1219" s="72" t="s">
        <v>194</v>
      </c>
      <c r="D1219" s="7">
        <v>26.65</v>
      </c>
      <c r="E1219" s="27"/>
      <c r="F1219" s="73">
        <f>E1219*1.2</f>
        <v>0</v>
      </c>
      <c r="G1219" s="92">
        <f>D1219*E1219</f>
        <v>0</v>
      </c>
      <c r="H1219" s="73">
        <f>G1219*1.2</f>
        <v>0</v>
      </c>
      <c r="I1219" s="77"/>
    </row>
    <row r="1220" spans="1:9" s="55" customFormat="1" ht="15" customHeight="1">
      <c r="A1220" s="70"/>
      <c r="B1220" s="90"/>
      <c r="C1220" s="72"/>
      <c r="D1220" s="3"/>
      <c r="E1220" s="73"/>
      <c r="F1220" s="73"/>
      <c r="G1220" s="74"/>
      <c r="I1220" s="77"/>
    </row>
    <row r="1221" spans="1:9" s="55" customFormat="1" ht="15" customHeight="1">
      <c r="A1221" s="70"/>
      <c r="B1221" s="90"/>
      <c r="C1221" s="72"/>
      <c r="D1221" s="3"/>
      <c r="E1221" s="73"/>
      <c r="F1221" s="73"/>
      <c r="G1221" s="74"/>
      <c r="I1221" s="77"/>
    </row>
    <row r="1222" spans="1:9" s="55" customFormat="1" ht="15" customHeight="1">
      <c r="A1222" s="70" t="s">
        <v>198</v>
      </c>
      <c r="B1222" s="821" t="s">
        <v>1042</v>
      </c>
      <c r="C1222" s="72"/>
      <c r="D1222" s="3"/>
      <c r="E1222" s="73"/>
      <c r="F1222" s="73"/>
      <c r="G1222" s="74"/>
      <c r="I1222" s="77"/>
    </row>
    <row r="1223" spans="1:9" s="55" customFormat="1" ht="15" customHeight="1">
      <c r="A1223" s="70"/>
      <c r="B1223" s="820"/>
      <c r="C1223" s="72"/>
      <c r="D1223" s="3"/>
      <c r="E1223" s="73"/>
      <c r="F1223" s="73"/>
      <c r="G1223" s="74"/>
      <c r="I1223" s="77"/>
    </row>
    <row r="1224" spans="1:9" s="55" customFormat="1" ht="15" customHeight="1">
      <c r="A1224" s="70"/>
      <c r="B1224" s="820"/>
      <c r="C1224" s="72"/>
      <c r="D1224" s="3"/>
      <c r="E1224" s="73"/>
      <c r="F1224" s="73"/>
      <c r="G1224" s="74"/>
      <c r="I1224" s="77"/>
    </row>
    <row r="1225" spans="2:9" s="55" customFormat="1" ht="15" customHeight="1">
      <c r="B1225" s="820"/>
      <c r="C1225" s="72"/>
      <c r="D1225" s="3"/>
      <c r="E1225" s="73"/>
      <c r="F1225" s="73"/>
      <c r="G1225" s="74"/>
      <c r="I1225" s="77"/>
    </row>
    <row r="1226" spans="1:9" s="55" customFormat="1" ht="15" customHeight="1">
      <c r="A1226" s="70"/>
      <c r="B1226" s="820"/>
      <c r="C1226" s="72"/>
      <c r="D1226" s="3"/>
      <c r="E1226" s="73"/>
      <c r="F1226" s="73"/>
      <c r="G1226" s="74"/>
      <c r="I1226" s="77"/>
    </row>
    <row r="1227" spans="1:9" s="55" customFormat="1" ht="15" customHeight="1">
      <c r="A1227" s="70"/>
      <c r="B1227" s="820"/>
      <c r="C1227" s="72"/>
      <c r="D1227" s="3"/>
      <c r="E1227" s="73"/>
      <c r="F1227" s="73"/>
      <c r="G1227" s="74"/>
      <c r="I1227" s="77"/>
    </row>
    <row r="1228" spans="1:9" s="55" customFormat="1" ht="15" customHeight="1">
      <c r="A1228" s="70"/>
      <c r="B1228" s="820"/>
      <c r="C1228" s="72"/>
      <c r="D1228" s="3"/>
      <c r="E1228" s="73"/>
      <c r="F1228" s="73"/>
      <c r="G1228" s="74"/>
      <c r="I1228" s="77"/>
    </row>
    <row r="1229" spans="1:9" s="55" customFormat="1" ht="15" customHeight="1">
      <c r="A1229" s="70"/>
      <c r="B1229" s="820"/>
      <c r="C1229" s="72"/>
      <c r="D1229" s="3"/>
      <c r="E1229" s="73"/>
      <c r="F1229" s="73"/>
      <c r="G1229" s="74"/>
      <c r="I1229" s="77"/>
    </row>
    <row r="1230" spans="1:9" s="55" customFormat="1" ht="15" customHeight="1">
      <c r="A1230" s="70"/>
      <c r="B1230" s="820"/>
      <c r="C1230" s="72"/>
      <c r="D1230" s="3"/>
      <c r="E1230" s="73"/>
      <c r="F1230" s="73"/>
      <c r="G1230" s="74"/>
      <c r="I1230" s="77"/>
    </row>
    <row r="1231" spans="1:9" s="55" customFormat="1" ht="15" customHeight="1">
      <c r="A1231" s="70"/>
      <c r="B1231" s="820"/>
      <c r="C1231" s="72"/>
      <c r="D1231" s="3"/>
      <c r="E1231" s="73"/>
      <c r="F1231" s="73"/>
      <c r="G1231" s="74"/>
      <c r="I1231" s="77"/>
    </row>
    <row r="1232" spans="1:9" s="55" customFormat="1" ht="15" customHeight="1">
      <c r="A1232" s="70"/>
      <c r="B1232" s="149" t="s">
        <v>183</v>
      </c>
      <c r="C1232" s="72"/>
      <c r="D1232" s="3"/>
      <c r="E1232" s="73"/>
      <c r="F1232" s="73"/>
      <c r="G1232" s="74"/>
      <c r="I1232" s="77"/>
    </row>
    <row r="1233" spans="1:9" s="55" customFormat="1" ht="15" customHeight="1">
      <c r="A1233" s="70"/>
      <c r="B1233" s="118" t="s">
        <v>652</v>
      </c>
      <c r="C1233" s="72"/>
      <c r="D1233" s="3"/>
      <c r="E1233" s="73"/>
      <c r="F1233" s="73"/>
      <c r="G1233" s="74"/>
      <c r="I1233" s="77"/>
    </row>
    <row r="1234" spans="1:9" s="55" customFormat="1" ht="15" customHeight="1">
      <c r="A1234" s="70"/>
      <c r="B1234" s="118" t="s">
        <v>443</v>
      </c>
      <c r="C1234" s="72"/>
      <c r="D1234" s="3"/>
      <c r="E1234" s="73"/>
      <c r="F1234" s="73"/>
      <c r="G1234" s="74"/>
      <c r="I1234" s="77"/>
    </row>
    <row r="1235" spans="1:9" s="55" customFormat="1" ht="15" customHeight="1">
      <c r="A1235" s="70"/>
      <c r="B1235" s="90"/>
      <c r="C1235" s="72"/>
      <c r="D1235" s="3"/>
      <c r="E1235" s="73"/>
      <c r="F1235" s="73"/>
      <c r="G1235" s="74"/>
      <c r="I1235" s="77"/>
    </row>
    <row r="1236" spans="1:9" s="55" customFormat="1" ht="15" customHeight="1">
      <c r="A1236" s="70"/>
      <c r="B1236" s="90" t="s">
        <v>1154</v>
      </c>
      <c r="C1236" s="72"/>
      <c r="D1236" s="3"/>
      <c r="E1236" s="73"/>
      <c r="F1236" s="73"/>
      <c r="G1236" s="74"/>
      <c r="I1236" s="77"/>
    </row>
    <row r="1237" spans="1:9" s="55" customFormat="1" ht="15" customHeight="1">
      <c r="A1237" s="70"/>
      <c r="B1237" s="90" t="s">
        <v>1155</v>
      </c>
      <c r="C1237" s="72" t="s">
        <v>191</v>
      </c>
      <c r="D1237" s="7">
        <v>13.58</v>
      </c>
      <c r="E1237" s="27"/>
      <c r="F1237" s="73">
        <f>E1237*1.2</f>
        <v>0</v>
      </c>
      <c r="G1237" s="92">
        <f>D1237*E1237</f>
        <v>0</v>
      </c>
      <c r="H1237" s="73">
        <f>G1237*1.2</f>
        <v>0</v>
      </c>
      <c r="I1237" s="77"/>
    </row>
    <row r="1238" spans="1:9" s="55" customFormat="1" ht="15" customHeight="1">
      <c r="A1238" s="70"/>
      <c r="B1238" s="90"/>
      <c r="C1238" s="72"/>
      <c r="D1238" s="3"/>
      <c r="E1238" s="73"/>
      <c r="F1238" s="73"/>
      <c r="G1238" s="74"/>
      <c r="I1238" s="77"/>
    </row>
    <row r="1239" spans="1:9" s="55" customFormat="1" ht="15" customHeight="1">
      <c r="A1239" s="70"/>
      <c r="B1239" s="90"/>
      <c r="C1239" s="72"/>
      <c r="D1239" s="3"/>
      <c r="E1239" s="73"/>
      <c r="F1239" s="73"/>
      <c r="G1239" s="74"/>
      <c r="I1239" s="77"/>
    </row>
    <row r="1240" spans="1:9" s="55" customFormat="1" ht="15" customHeight="1">
      <c r="A1240" s="70" t="s">
        <v>200</v>
      </c>
      <c r="B1240" s="821" t="s">
        <v>1145</v>
      </c>
      <c r="C1240" s="72"/>
      <c r="D1240" s="3"/>
      <c r="E1240" s="73"/>
      <c r="F1240" s="73"/>
      <c r="G1240" s="74"/>
      <c r="I1240" s="77"/>
    </row>
    <row r="1241" spans="1:9" s="55" customFormat="1" ht="15" customHeight="1">
      <c r="A1241" s="70"/>
      <c r="B1241" s="821"/>
      <c r="C1241" s="72"/>
      <c r="D1241" s="3"/>
      <c r="E1241" s="73"/>
      <c r="F1241" s="73"/>
      <c r="G1241" s="74"/>
      <c r="I1241" s="77"/>
    </row>
    <row r="1242" spans="1:9" s="55" customFormat="1" ht="15" customHeight="1">
      <c r="A1242" s="70"/>
      <c r="B1242" s="821"/>
      <c r="C1242" s="72"/>
      <c r="D1242" s="3"/>
      <c r="E1242" s="73"/>
      <c r="F1242" s="73"/>
      <c r="G1242" s="74"/>
      <c r="I1242" s="77"/>
    </row>
    <row r="1243" spans="2:9" s="55" customFormat="1" ht="15" customHeight="1">
      <c r="B1243" s="821"/>
      <c r="C1243" s="72"/>
      <c r="D1243" s="3"/>
      <c r="E1243" s="73"/>
      <c r="F1243" s="73"/>
      <c r="G1243" s="74"/>
      <c r="I1243" s="77"/>
    </row>
    <row r="1244" spans="1:9" s="55" customFormat="1" ht="15" customHeight="1">
      <c r="A1244" s="70"/>
      <c r="B1244" s="821"/>
      <c r="C1244" s="72"/>
      <c r="D1244" s="3"/>
      <c r="E1244" s="73"/>
      <c r="F1244" s="73"/>
      <c r="G1244" s="74"/>
      <c r="I1244" s="77"/>
    </row>
    <row r="1245" spans="1:9" s="55" customFormat="1" ht="15" customHeight="1">
      <c r="A1245" s="70"/>
      <c r="B1245" s="821"/>
      <c r="C1245" s="72"/>
      <c r="D1245" s="3"/>
      <c r="E1245" s="73"/>
      <c r="F1245" s="73"/>
      <c r="G1245" s="74"/>
      <c r="I1245" s="77"/>
    </row>
    <row r="1246" spans="1:9" s="55" customFormat="1" ht="15" customHeight="1">
      <c r="A1246" s="70"/>
      <c r="B1246" s="821"/>
      <c r="C1246" s="72"/>
      <c r="D1246" s="3"/>
      <c r="E1246" s="73"/>
      <c r="F1246" s="73"/>
      <c r="G1246" s="74"/>
      <c r="I1246" s="77"/>
    </row>
    <row r="1247" spans="1:9" s="55" customFormat="1" ht="15" customHeight="1">
      <c r="A1247" s="70"/>
      <c r="B1247" s="821"/>
      <c r="C1247" s="72"/>
      <c r="D1247" s="3"/>
      <c r="E1247" s="73"/>
      <c r="F1247" s="73"/>
      <c r="G1247" s="74"/>
      <c r="I1247" s="77"/>
    </row>
    <row r="1248" spans="1:9" s="55" customFormat="1" ht="15" customHeight="1">
      <c r="A1248" s="70"/>
      <c r="B1248" s="821"/>
      <c r="C1248" s="72"/>
      <c r="D1248" s="3"/>
      <c r="E1248" s="73"/>
      <c r="F1248" s="73"/>
      <c r="G1248" s="74"/>
      <c r="I1248" s="77"/>
    </row>
    <row r="1249" spans="1:9" s="55" customFormat="1" ht="15" customHeight="1">
      <c r="A1249" s="70"/>
      <c r="B1249" s="821"/>
      <c r="C1249" s="72"/>
      <c r="D1249" s="3"/>
      <c r="E1249" s="73"/>
      <c r="F1249" s="73"/>
      <c r="G1249" s="74"/>
      <c r="I1249" s="77"/>
    </row>
    <row r="1250" spans="1:9" s="55" customFormat="1" ht="15" customHeight="1">
      <c r="A1250" s="70"/>
      <c r="B1250" s="821"/>
      <c r="C1250" s="72"/>
      <c r="D1250" s="3"/>
      <c r="E1250" s="73"/>
      <c r="F1250" s="73"/>
      <c r="G1250" s="74"/>
      <c r="I1250" s="77"/>
    </row>
    <row r="1251" spans="1:9" s="55" customFormat="1" ht="15" customHeight="1">
      <c r="A1251" s="70"/>
      <c r="B1251" s="821"/>
      <c r="C1251" s="72"/>
      <c r="D1251" s="3"/>
      <c r="E1251" s="73"/>
      <c r="F1251" s="73"/>
      <c r="G1251" s="74"/>
      <c r="I1251" s="77"/>
    </row>
    <row r="1252" spans="1:9" s="55" customFormat="1" ht="15" customHeight="1">
      <c r="A1252" s="70"/>
      <c r="B1252" s="821"/>
      <c r="C1252" s="72"/>
      <c r="D1252" s="3"/>
      <c r="E1252" s="73"/>
      <c r="F1252" s="73"/>
      <c r="G1252" s="74"/>
      <c r="I1252" s="77"/>
    </row>
    <row r="1253" spans="1:9" s="55" customFormat="1" ht="15" customHeight="1">
      <c r="A1253" s="70"/>
      <c r="B1253" s="821"/>
      <c r="C1253" s="72"/>
      <c r="D1253" s="3"/>
      <c r="E1253" s="73"/>
      <c r="F1253" s="73"/>
      <c r="G1253" s="74"/>
      <c r="I1253" s="77"/>
    </row>
    <row r="1254" spans="1:9" s="55" customFormat="1" ht="15" customHeight="1">
      <c r="A1254" s="70"/>
      <c r="B1254" s="821"/>
      <c r="C1254" s="72"/>
      <c r="D1254" s="3"/>
      <c r="E1254" s="73"/>
      <c r="F1254" s="73"/>
      <c r="G1254" s="74"/>
      <c r="I1254" s="77"/>
    </row>
    <row r="1255" spans="1:9" s="55" customFormat="1" ht="15" customHeight="1">
      <c r="A1255" s="70"/>
      <c r="B1255" s="821"/>
      <c r="C1255" s="72"/>
      <c r="D1255" s="3"/>
      <c r="E1255" s="73"/>
      <c r="F1255" s="73"/>
      <c r="G1255" s="74"/>
      <c r="I1255" s="77"/>
    </row>
    <row r="1256" spans="1:9" s="55" customFormat="1" ht="15" customHeight="1">
      <c r="A1256" s="70"/>
      <c r="B1256" s="149" t="s">
        <v>183</v>
      </c>
      <c r="C1256" s="72"/>
      <c r="D1256" s="3"/>
      <c r="E1256" s="73"/>
      <c r="F1256" s="73"/>
      <c r="G1256" s="74"/>
      <c r="I1256" s="77"/>
    </row>
    <row r="1257" spans="1:9" s="55" customFormat="1" ht="15" customHeight="1">
      <c r="A1257" s="70"/>
      <c r="B1257" s="118" t="s">
        <v>652</v>
      </c>
      <c r="C1257" s="72"/>
      <c r="D1257" s="3"/>
      <c r="E1257" s="73"/>
      <c r="F1257" s="73"/>
      <c r="G1257" s="74"/>
      <c r="I1257" s="77"/>
    </row>
    <row r="1258" spans="1:9" s="55" customFormat="1" ht="15" customHeight="1">
      <c r="A1258" s="70"/>
      <c r="B1258" s="118" t="s">
        <v>653</v>
      </c>
      <c r="C1258" s="72"/>
      <c r="D1258" s="3"/>
      <c r="E1258" s="73"/>
      <c r="F1258" s="73"/>
      <c r="G1258" s="74"/>
      <c r="I1258" s="77"/>
    </row>
    <row r="1259" spans="1:9" s="55" customFormat="1" ht="15" customHeight="1">
      <c r="A1259" s="70"/>
      <c r="B1259" s="150"/>
      <c r="C1259" s="72"/>
      <c r="D1259" s="3"/>
      <c r="E1259" s="73"/>
      <c r="F1259" s="73"/>
      <c r="G1259" s="74"/>
      <c r="I1259" s="77"/>
    </row>
    <row r="1260" spans="1:9" s="55" customFormat="1" ht="15" customHeight="1">
      <c r="A1260" s="70"/>
      <c r="B1260" s="90" t="s">
        <v>1148</v>
      </c>
      <c r="C1260" s="72"/>
      <c r="D1260" s="3"/>
      <c r="E1260" s="73"/>
      <c r="F1260" s="73"/>
      <c r="G1260" s="74"/>
      <c r="I1260" s="77"/>
    </row>
    <row r="1261" spans="1:9" s="55" customFormat="1" ht="15" customHeight="1">
      <c r="A1261" s="70"/>
      <c r="B1261" s="90" t="s">
        <v>1146</v>
      </c>
      <c r="C1261" s="72" t="s">
        <v>194</v>
      </c>
      <c r="D1261" s="7">
        <v>52.8</v>
      </c>
      <c r="E1261" s="27"/>
      <c r="F1261" s="73">
        <f>E1261*1.2</f>
        <v>0</v>
      </c>
      <c r="G1261" s="92">
        <f>D1261*E1261</f>
        <v>0</v>
      </c>
      <c r="H1261" s="73">
        <f>G1261*1.2</f>
        <v>0</v>
      </c>
      <c r="I1261" s="77"/>
    </row>
    <row r="1262" spans="1:9" s="55" customFormat="1" ht="15" customHeight="1">
      <c r="A1262" s="70"/>
      <c r="B1262" s="150"/>
      <c r="C1262" s="72"/>
      <c r="D1262" s="3"/>
      <c r="E1262" s="73"/>
      <c r="F1262" s="73"/>
      <c r="G1262" s="74"/>
      <c r="I1262" s="77"/>
    </row>
    <row r="1263" spans="1:9" s="55" customFormat="1" ht="15" customHeight="1">
      <c r="A1263" s="70"/>
      <c r="B1263" s="150"/>
      <c r="C1263" s="72"/>
      <c r="D1263" s="3"/>
      <c r="E1263" s="73"/>
      <c r="F1263" s="73"/>
      <c r="G1263" s="74"/>
      <c r="I1263" s="77"/>
    </row>
    <row r="1264" spans="1:9" s="55" customFormat="1" ht="15" customHeight="1">
      <c r="A1264" s="70" t="s">
        <v>664</v>
      </c>
      <c r="B1264" s="821" t="s">
        <v>1042</v>
      </c>
      <c r="C1264" s="72"/>
      <c r="D1264" s="3"/>
      <c r="E1264" s="73"/>
      <c r="F1264" s="73"/>
      <c r="G1264" s="74"/>
      <c r="I1264" s="77"/>
    </row>
    <row r="1265" spans="1:9" s="55" customFormat="1" ht="15" customHeight="1">
      <c r="A1265" s="70"/>
      <c r="B1265" s="820"/>
      <c r="C1265" s="72"/>
      <c r="D1265" s="3"/>
      <c r="E1265" s="73"/>
      <c r="F1265" s="73"/>
      <c r="G1265" s="74"/>
      <c r="I1265" s="77"/>
    </row>
    <row r="1266" spans="1:9" s="55" customFormat="1" ht="15" customHeight="1">
      <c r="A1266" s="70"/>
      <c r="B1266" s="820"/>
      <c r="C1266" s="72"/>
      <c r="D1266" s="3"/>
      <c r="E1266" s="73"/>
      <c r="F1266" s="73"/>
      <c r="G1266" s="74"/>
      <c r="I1266" s="77"/>
    </row>
    <row r="1267" spans="2:9" s="55" customFormat="1" ht="15" customHeight="1">
      <c r="B1267" s="820"/>
      <c r="C1267" s="72"/>
      <c r="D1267" s="3"/>
      <c r="E1267" s="73"/>
      <c r="F1267" s="73"/>
      <c r="G1267" s="74"/>
      <c r="I1267" s="77"/>
    </row>
    <row r="1268" spans="1:9" s="55" customFormat="1" ht="15" customHeight="1">
      <c r="A1268" s="70"/>
      <c r="B1268" s="820"/>
      <c r="C1268" s="72"/>
      <c r="D1268" s="3"/>
      <c r="E1268" s="73"/>
      <c r="F1268" s="73"/>
      <c r="G1268" s="74"/>
      <c r="I1268" s="77"/>
    </row>
    <row r="1269" spans="1:9" s="55" customFormat="1" ht="15" customHeight="1">
      <c r="A1269" s="70"/>
      <c r="B1269" s="820"/>
      <c r="C1269" s="72"/>
      <c r="D1269" s="3"/>
      <c r="E1269" s="73"/>
      <c r="F1269" s="73"/>
      <c r="G1269" s="74"/>
      <c r="I1269" s="77"/>
    </row>
    <row r="1270" spans="1:9" s="55" customFormat="1" ht="15" customHeight="1">
      <c r="A1270" s="70"/>
      <c r="B1270" s="820"/>
      <c r="C1270" s="72"/>
      <c r="D1270" s="3"/>
      <c r="E1270" s="73"/>
      <c r="F1270" s="73"/>
      <c r="G1270" s="74"/>
      <c r="I1270" s="77"/>
    </row>
    <row r="1271" spans="1:9" s="55" customFormat="1" ht="15" customHeight="1">
      <c r="A1271" s="70"/>
      <c r="B1271" s="820"/>
      <c r="C1271" s="72"/>
      <c r="D1271" s="3"/>
      <c r="E1271" s="73"/>
      <c r="F1271" s="73"/>
      <c r="G1271" s="74"/>
      <c r="I1271" s="77"/>
    </row>
    <row r="1272" spans="1:9" s="55" customFormat="1" ht="15" customHeight="1">
      <c r="A1272" s="70"/>
      <c r="B1272" s="820"/>
      <c r="C1272" s="72"/>
      <c r="D1272" s="3"/>
      <c r="E1272" s="73"/>
      <c r="F1272" s="73"/>
      <c r="G1272" s="74"/>
      <c r="I1272" s="77"/>
    </row>
    <row r="1273" spans="1:9" s="55" customFormat="1" ht="15" customHeight="1">
      <c r="A1273" s="70"/>
      <c r="B1273" s="820"/>
      <c r="C1273" s="72"/>
      <c r="D1273" s="3"/>
      <c r="E1273" s="73"/>
      <c r="F1273" s="73"/>
      <c r="G1273" s="74"/>
      <c r="I1273" s="77"/>
    </row>
    <row r="1274" spans="1:9" s="55" customFormat="1" ht="15" customHeight="1">
      <c r="A1274" s="70"/>
      <c r="B1274" s="149" t="s">
        <v>183</v>
      </c>
      <c r="C1274" s="72"/>
      <c r="D1274" s="3"/>
      <c r="E1274" s="73"/>
      <c r="F1274" s="73"/>
      <c r="G1274" s="74"/>
      <c r="I1274" s="77"/>
    </row>
    <row r="1275" spans="1:9" s="55" customFormat="1" ht="15" customHeight="1">
      <c r="A1275" s="70"/>
      <c r="B1275" s="118" t="s">
        <v>652</v>
      </c>
      <c r="C1275" s="72"/>
      <c r="D1275" s="3"/>
      <c r="E1275" s="73"/>
      <c r="F1275" s="73"/>
      <c r="G1275" s="74"/>
      <c r="I1275" s="77"/>
    </row>
    <row r="1276" spans="1:9" s="55" customFormat="1" ht="15" customHeight="1">
      <c r="A1276" s="70"/>
      <c r="B1276" s="118" t="s">
        <v>443</v>
      </c>
      <c r="C1276" s="72"/>
      <c r="D1276" s="3"/>
      <c r="E1276" s="73"/>
      <c r="F1276" s="73"/>
      <c r="G1276" s="74"/>
      <c r="I1276" s="77"/>
    </row>
    <row r="1277" spans="1:9" s="55" customFormat="1" ht="15" customHeight="1">
      <c r="A1277" s="70"/>
      <c r="B1277" s="90"/>
      <c r="C1277" s="72"/>
      <c r="D1277" s="3"/>
      <c r="E1277" s="73"/>
      <c r="F1277" s="73"/>
      <c r="G1277" s="74"/>
      <c r="I1277" s="77"/>
    </row>
    <row r="1278" spans="1:9" s="55" customFormat="1" ht="15" customHeight="1">
      <c r="A1278" s="70"/>
      <c r="B1278" s="90" t="s">
        <v>1157</v>
      </c>
      <c r="C1278" s="72"/>
      <c r="D1278" s="3"/>
      <c r="E1278" s="73"/>
      <c r="F1278" s="73"/>
      <c r="G1278" s="74"/>
      <c r="I1278" s="77"/>
    </row>
    <row r="1279" spans="1:9" s="55" customFormat="1" ht="15" customHeight="1">
      <c r="A1279" s="70"/>
      <c r="B1279" s="90" t="s">
        <v>1156</v>
      </c>
      <c r="C1279" s="72" t="s">
        <v>191</v>
      </c>
      <c r="D1279" s="7">
        <v>9.32</v>
      </c>
      <c r="E1279" s="27"/>
      <c r="F1279" s="73">
        <f>E1279*1.2</f>
        <v>0</v>
      </c>
      <c r="G1279" s="92">
        <f>D1279*E1279</f>
        <v>0</v>
      </c>
      <c r="H1279" s="73">
        <f>G1279*1.2</f>
        <v>0</v>
      </c>
      <c r="I1279" s="77"/>
    </row>
    <row r="1280" spans="1:9" s="55" customFormat="1" ht="15" customHeight="1">
      <c r="A1280" s="70"/>
      <c r="B1280" s="90"/>
      <c r="C1280" s="72"/>
      <c r="D1280" s="3"/>
      <c r="E1280" s="73"/>
      <c r="F1280" s="73"/>
      <c r="G1280" s="74"/>
      <c r="I1280" s="77"/>
    </row>
    <row r="1281" spans="1:9" s="55" customFormat="1" ht="15" customHeight="1">
      <c r="A1281" s="70"/>
      <c r="B1281" s="90"/>
      <c r="C1281" s="72"/>
      <c r="D1281" s="3"/>
      <c r="E1281" s="73"/>
      <c r="F1281" s="73"/>
      <c r="G1281" s="74"/>
      <c r="I1281" s="77"/>
    </row>
    <row r="1282" spans="1:9" s="55" customFormat="1" ht="15" customHeight="1">
      <c r="A1282" s="70" t="s">
        <v>665</v>
      </c>
      <c r="B1282" s="821" t="s">
        <v>239</v>
      </c>
      <c r="C1282" s="72"/>
      <c r="D1282" s="3"/>
      <c r="E1282" s="73"/>
      <c r="F1282" s="73"/>
      <c r="G1282" s="74"/>
      <c r="I1282" s="77"/>
    </row>
    <row r="1283" spans="1:9" s="55" customFormat="1" ht="15" customHeight="1">
      <c r="A1283" s="70"/>
      <c r="B1283" s="820"/>
      <c r="C1283" s="72"/>
      <c r="D1283" s="3"/>
      <c r="E1283" s="73"/>
      <c r="F1283" s="73"/>
      <c r="G1283" s="74"/>
      <c r="I1283" s="77"/>
    </row>
    <row r="1284" spans="1:9" s="55" customFormat="1" ht="15" customHeight="1">
      <c r="A1284" s="70"/>
      <c r="B1284" s="820"/>
      <c r="C1284" s="72"/>
      <c r="D1284" s="3"/>
      <c r="E1284" s="73"/>
      <c r="F1284" s="73"/>
      <c r="G1284" s="74"/>
      <c r="I1284" s="77"/>
    </row>
    <row r="1285" spans="2:9" s="55" customFormat="1" ht="15" customHeight="1">
      <c r="B1285" s="820"/>
      <c r="C1285" s="72"/>
      <c r="D1285" s="3"/>
      <c r="E1285" s="73"/>
      <c r="F1285" s="73"/>
      <c r="G1285" s="74"/>
      <c r="I1285" s="77"/>
    </row>
    <row r="1286" spans="1:9" s="55" customFormat="1" ht="15" customHeight="1">
      <c r="A1286" s="70"/>
      <c r="B1286" s="820"/>
      <c r="C1286" s="72"/>
      <c r="D1286" s="3"/>
      <c r="E1286" s="73"/>
      <c r="F1286" s="73"/>
      <c r="G1286" s="74"/>
      <c r="I1286" s="77"/>
    </row>
    <row r="1287" spans="1:9" s="55" customFormat="1" ht="15" customHeight="1">
      <c r="A1287" s="70"/>
      <c r="B1287" s="820"/>
      <c r="C1287" s="72"/>
      <c r="D1287" s="3"/>
      <c r="E1287" s="73"/>
      <c r="F1287" s="73"/>
      <c r="G1287" s="74"/>
      <c r="I1287" s="77"/>
    </row>
    <row r="1288" spans="1:9" s="55" customFormat="1" ht="15" customHeight="1">
      <c r="A1288" s="70"/>
      <c r="B1288" s="820"/>
      <c r="C1288" s="72"/>
      <c r="D1288" s="3"/>
      <c r="E1288" s="73"/>
      <c r="F1288" s="73"/>
      <c r="G1288" s="74"/>
      <c r="I1288" s="77"/>
    </row>
    <row r="1289" spans="1:9" s="55" customFormat="1" ht="15" customHeight="1">
      <c r="A1289" s="70"/>
      <c r="B1289" s="820"/>
      <c r="C1289" s="72"/>
      <c r="D1289" s="3"/>
      <c r="E1289" s="73"/>
      <c r="F1289" s="73"/>
      <c r="G1289" s="74"/>
      <c r="I1289" s="77"/>
    </row>
    <row r="1290" spans="1:9" s="55" customFormat="1" ht="15" customHeight="1">
      <c r="A1290" s="70"/>
      <c r="B1290" s="820"/>
      <c r="C1290" s="72"/>
      <c r="D1290" s="3"/>
      <c r="E1290" s="73"/>
      <c r="F1290" s="73"/>
      <c r="G1290" s="74"/>
      <c r="I1290" s="77"/>
    </row>
    <row r="1291" spans="1:9" s="55" customFormat="1" ht="15" customHeight="1">
      <c r="A1291" s="70"/>
      <c r="B1291" s="820"/>
      <c r="C1291" s="72"/>
      <c r="D1291" s="3"/>
      <c r="E1291" s="73"/>
      <c r="F1291" s="73"/>
      <c r="G1291" s="74"/>
      <c r="I1291" s="77"/>
    </row>
    <row r="1292" spans="1:9" s="55" customFormat="1" ht="15" customHeight="1">
      <c r="A1292" s="70"/>
      <c r="B1292" s="820"/>
      <c r="C1292" s="72"/>
      <c r="D1292" s="3"/>
      <c r="E1292" s="73"/>
      <c r="F1292" s="73"/>
      <c r="G1292" s="74"/>
      <c r="I1292" s="77"/>
    </row>
    <row r="1293" spans="1:9" s="55" customFormat="1" ht="15" customHeight="1">
      <c r="A1293" s="70"/>
      <c r="B1293" s="820"/>
      <c r="C1293" s="72"/>
      <c r="D1293" s="3"/>
      <c r="E1293" s="73"/>
      <c r="F1293" s="73"/>
      <c r="G1293" s="74"/>
      <c r="I1293" s="77"/>
    </row>
    <row r="1294" spans="1:9" s="55" customFormat="1" ht="15" customHeight="1">
      <c r="A1294" s="70"/>
      <c r="B1294" s="820"/>
      <c r="C1294" s="72"/>
      <c r="D1294" s="3"/>
      <c r="E1294" s="73"/>
      <c r="F1294" s="73"/>
      <c r="G1294" s="74"/>
      <c r="I1294" s="77"/>
    </row>
    <row r="1295" spans="1:9" s="55" customFormat="1" ht="15" customHeight="1">
      <c r="A1295" s="70"/>
      <c r="B1295" s="820"/>
      <c r="C1295" s="72"/>
      <c r="D1295" s="3"/>
      <c r="E1295" s="73"/>
      <c r="F1295" s="73"/>
      <c r="G1295" s="74"/>
      <c r="I1295" s="77"/>
    </row>
    <row r="1296" spans="1:9" s="55" customFormat="1" ht="15" customHeight="1">
      <c r="A1296" s="70"/>
      <c r="B1296" s="820"/>
      <c r="C1296" s="72"/>
      <c r="D1296" s="3"/>
      <c r="E1296" s="73"/>
      <c r="F1296" s="73"/>
      <c r="G1296" s="74"/>
      <c r="I1296" s="77"/>
    </row>
    <row r="1297" spans="1:9" s="55" customFormat="1" ht="15" customHeight="1">
      <c r="A1297" s="70"/>
      <c r="B1297" s="820"/>
      <c r="C1297" s="72"/>
      <c r="D1297" s="3"/>
      <c r="E1297" s="73"/>
      <c r="F1297" s="73"/>
      <c r="G1297" s="74"/>
      <c r="I1297" s="77"/>
    </row>
    <row r="1298" spans="1:9" s="55" customFormat="1" ht="15" customHeight="1">
      <c r="A1298" s="70"/>
      <c r="B1298" s="820"/>
      <c r="C1298" s="72"/>
      <c r="D1298" s="3"/>
      <c r="E1298" s="73"/>
      <c r="F1298" s="73"/>
      <c r="G1298" s="74"/>
      <c r="I1298" s="77"/>
    </row>
    <row r="1299" spans="1:9" s="55" customFormat="1" ht="15" customHeight="1">
      <c r="A1299" s="70"/>
      <c r="B1299" s="820"/>
      <c r="C1299" s="72"/>
      <c r="D1299" s="3"/>
      <c r="E1299" s="73"/>
      <c r="F1299" s="73"/>
      <c r="G1299" s="74"/>
      <c r="I1299" s="77"/>
    </row>
    <row r="1300" spans="1:9" s="55" customFormat="1" ht="48" customHeight="1">
      <c r="A1300" s="70"/>
      <c r="B1300" s="820"/>
      <c r="C1300" s="72"/>
      <c r="D1300" s="3"/>
      <c r="E1300" s="73"/>
      <c r="F1300" s="73"/>
      <c r="G1300" s="74"/>
      <c r="I1300" s="77"/>
    </row>
    <row r="1301" spans="1:9" s="55" customFormat="1" ht="15" customHeight="1">
      <c r="A1301" s="70"/>
      <c r="B1301" s="149" t="s">
        <v>183</v>
      </c>
      <c r="C1301" s="72"/>
      <c r="D1301" s="3"/>
      <c r="E1301" s="73"/>
      <c r="F1301" s="73"/>
      <c r="G1301" s="74"/>
      <c r="I1301" s="77"/>
    </row>
    <row r="1302" spans="1:9" s="55" customFormat="1" ht="15" customHeight="1">
      <c r="A1302" s="70"/>
      <c r="B1302" s="118" t="s">
        <v>652</v>
      </c>
      <c r="C1302" s="72"/>
      <c r="D1302" s="3"/>
      <c r="E1302" s="73"/>
      <c r="F1302" s="73"/>
      <c r="G1302" s="74"/>
      <c r="I1302" s="77"/>
    </row>
    <row r="1303" spans="1:9" s="55" customFormat="1" ht="15" customHeight="1">
      <c r="A1303" s="70"/>
      <c r="B1303" s="118" t="s">
        <v>442</v>
      </c>
      <c r="C1303" s="72"/>
      <c r="D1303" s="3"/>
      <c r="E1303" s="73"/>
      <c r="F1303" s="73"/>
      <c r="G1303" s="74"/>
      <c r="I1303" s="77"/>
    </row>
    <row r="1304" spans="1:9" s="55" customFormat="1" ht="15" customHeight="1">
      <c r="A1304" s="70"/>
      <c r="B1304" s="90"/>
      <c r="C1304" s="72"/>
      <c r="D1304" s="3"/>
      <c r="E1304" s="73"/>
      <c r="F1304" s="73"/>
      <c r="G1304" s="74"/>
      <c r="I1304" s="77"/>
    </row>
    <row r="1305" spans="1:9" s="55" customFormat="1" ht="15" customHeight="1">
      <c r="A1305" s="70"/>
      <c r="B1305" s="90" t="s">
        <v>1036</v>
      </c>
      <c r="C1305" s="72"/>
      <c r="D1305" s="3"/>
      <c r="E1305" s="73"/>
      <c r="F1305" s="73"/>
      <c r="G1305" s="74"/>
      <c r="I1305" s="77"/>
    </row>
    <row r="1306" spans="1:9" s="55" customFormat="1" ht="15" customHeight="1">
      <c r="A1306" s="70"/>
      <c r="B1306" s="90" t="s">
        <v>182</v>
      </c>
      <c r="C1306" s="72" t="s">
        <v>201</v>
      </c>
      <c r="D1306" s="7">
        <v>1</v>
      </c>
      <c r="E1306" s="27"/>
      <c r="F1306" s="73">
        <f>E1306*1.2</f>
        <v>0</v>
      </c>
      <c r="G1306" s="92">
        <f>D1306*E1306</f>
        <v>0</v>
      </c>
      <c r="H1306" s="73">
        <f>G1306*1.2</f>
        <v>0</v>
      </c>
      <c r="I1306" s="77"/>
    </row>
    <row r="1307" spans="1:9" s="55" customFormat="1" ht="15" customHeight="1">
      <c r="A1307" s="70"/>
      <c r="B1307" s="90"/>
      <c r="C1307" s="72"/>
      <c r="D1307" s="3"/>
      <c r="E1307" s="73"/>
      <c r="F1307" s="73"/>
      <c r="G1307" s="74"/>
      <c r="I1307" s="77"/>
    </row>
    <row r="1308" spans="1:9" s="55" customFormat="1" ht="15" customHeight="1">
      <c r="A1308" s="70"/>
      <c r="B1308" s="151"/>
      <c r="C1308" s="72"/>
      <c r="D1308" s="3"/>
      <c r="E1308" s="73"/>
      <c r="F1308" s="73"/>
      <c r="G1308" s="74"/>
      <c r="I1308" s="77"/>
    </row>
    <row r="1309" spans="1:9" s="55" customFormat="1" ht="15" customHeight="1">
      <c r="A1309" s="70" t="s">
        <v>666</v>
      </c>
      <c r="B1309" s="821" t="s">
        <v>158</v>
      </c>
      <c r="C1309" s="72"/>
      <c r="D1309" s="3"/>
      <c r="E1309" s="73"/>
      <c r="F1309" s="73"/>
      <c r="G1309" s="74"/>
      <c r="I1309" s="77"/>
    </row>
    <row r="1310" spans="1:9" s="55" customFormat="1" ht="15" customHeight="1">
      <c r="A1310" s="70"/>
      <c r="B1310" s="820"/>
      <c r="C1310" s="72"/>
      <c r="D1310" s="3"/>
      <c r="E1310" s="73"/>
      <c r="F1310" s="73"/>
      <c r="G1310" s="74"/>
      <c r="I1310" s="77"/>
    </row>
    <row r="1311" spans="1:9" s="55" customFormat="1" ht="15" customHeight="1">
      <c r="A1311" s="70"/>
      <c r="B1311" s="820"/>
      <c r="C1311" s="72"/>
      <c r="D1311" s="3"/>
      <c r="E1311" s="73"/>
      <c r="F1311" s="73"/>
      <c r="G1311" s="74"/>
      <c r="I1311" s="77"/>
    </row>
    <row r="1312" spans="1:9" s="55" customFormat="1" ht="15" customHeight="1">
      <c r="A1312" s="155"/>
      <c r="B1312" s="820"/>
      <c r="C1312" s="72"/>
      <c r="D1312" s="3"/>
      <c r="E1312" s="73"/>
      <c r="F1312" s="73"/>
      <c r="G1312" s="74"/>
      <c r="I1312" s="77"/>
    </row>
    <row r="1313" spans="1:9" s="55" customFormat="1" ht="15" customHeight="1">
      <c r="A1313" s="155"/>
      <c r="B1313" s="820"/>
      <c r="C1313" s="72"/>
      <c r="D1313" s="3"/>
      <c r="E1313" s="73"/>
      <c r="F1313" s="73"/>
      <c r="G1313" s="74"/>
      <c r="I1313" s="77"/>
    </row>
    <row r="1314" spans="2:9" s="55" customFormat="1" ht="15" customHeight="1">
      <c r="B1314" s="820"/>
      <c r="C1314" s="72"/>
      <c r="D1314" s="3"/>
      <c r="E1314" s="73"/>
      <c r="F1314" s="73"/>
      <c r="G1314" s="74"/>
      <c r="I1314" s="77"/>
    </row>
    <row r="1315" spans="1:9" s="55" customFormat="1" ht="15" customHeight="1">
      <c r="A1315" s="70"/>
      <c r="B1315" s="820"/>
      <c r="C1315" s="72"/>
      <c r="D1315" s="3"/>
      <c r="E1315" s="73"/>
      <c r="F1315" s="73"/>
      <c r="G1315" s="74"/>
      <c r="I1315" s="77"/>
    </row>
    <row r="1316" spans="1:9" s="55" customFormat="1" ht="15" customHeight="1">
      <c r="A1316" s="70"/>
      <c r="B1316" s="820"/>
      <c r="C1316" s="72"/>
      <c r="D1316" s="3"/>
      <c r="E1316" s="73"/>
      <c r="F1316" s="73"/>
      <c r="G1316" s="74"/>
      <c r="I1316" s="77"/>
    </row>
    <row r="1317" spans="1:9" s="55" customFormat="1" ht="15" customHeight="1">
      <c r="A1317" s="70"/>
      <c r="B1317" s="149" t="s">
        <v>183</v>
      </c>
      <c r="C1317" s="72"/>
      <c r="D1317" s="3"/>
      <c r="E1317" s="73"/>
      <c r="F1317" s="73"/>
      <c r="G1317" s="74"/>
      <c r="I1317" s="77"/>
    </row>
    <row r="1318" spans="1:9" s="55" customFormat="1" ht="15" customHeight="1">
      <c r="A1318" s="70"/>
      <c r="B1318" s="118" t="s">
        <v>652</v>
      </c>
      <c r="C1318" s="72"/>
      <c r="D1318" s="3"/>
      <c r="E1318" s="73"/>
      <c r="F1318" s="73"/>
      <c r="G1318" s="74"/>
      <c r="I1318" s="77"/>
    </row>
    <row r="1319" spans="1:9" s="55" customFormat="1" ht="15" customHeight="1">
      <c r="A1319" s="70"/>
      <c r="B1319" s="118" t="s">
        <v>442</v>
      </c>
      <c r="C1319" s="72"/>
      <c r="D1319" s="3"/>
      <c r="E1319" s="73"/>
      <c r="F1319" s="73"/>
      <c r="G1319" s="74"/>
      <c r="I1319" s="77"/>
    </row>
    <row r="1320" spans="1:9" s="55" customFormat="1" ht="15" customHeight="1">
      <c r="A1320" s="70"/>
      <c r="B1320" s="151"/>
      <c r="C1320" s="72"/>
      <c r="D1320" s="3"/>
      <c r="E1320" s="73"/>
      <c r="F1320" s="73"/>
      <c r="G1320" s="74"/>
      <c r="I1320" s="77"/>
    </row>
    <row r="1321" spans="1:9" s="55" customFormat="1" ht="15" customHeight="1">
      <c r="A1321" s="70"/>
      <c r="B1321" s="151" t="s">
        <v>180</v>
      </c>
      <c r="C1321" s="72" t="s">
        <v>201</v>
      </c>
      <c r="D1321" s="7">
        <v>2</v>
      </c>
      <c r="E1321" s="27"/>
      <c r="F1321" s="73">
        <f>E1321*1.2</f>
        <v>0</v>
      </c>
      <c r="G1321" s="92">
        <f>D1321*E1321</f>
        <v>0</v>
      </c>
      <c r="H1321" s="73">
        <f>G1321*1.2</f>
        <v>0</v>
      </c>
      <c r="I1321" s="77"/>
    </row>
    <row r="1322" spans="1:9" s="55" customFormat="1" ht="15" customHeight="1">
      <c r="A1322" s="70"/>
      <c r="B1322" s="151"/>
      <c r="C1322" s="72"/>
      <c r="D1322" s="3"/>
      <c r="E1322" s="73"/>
      <c r="F1322" s="73"/>
      <c r="G1322" s="74"/>
      <c r="I1322" s="77"/>
    </row>
    <row r="1323" spans="1:9" s="55" customFormat="1" ht="15" customHeight="1">
      <c r="A1323" s="70"/>
      <c r="B1323" s="71"/>
      <c r="C1323" s="72"/>
      <c r="D1323" s="3"/>
      <c r="E1323" s="73"/>
      <c r="F1323" s="73"/>
      <c r="G1323" s="74"/>
      <c r="I1323" s="77"/>
    </row>
    <row r="1324" spans="1:9" s="55" customFormat="1" ht="15" customHeight="1">
      <c r="A1324" s="70"/>
      <c r="B1324" s="71"/>
      <c r="C1324" s="72"/>
      <c r="D1324" s="3"/>
      <c r="E1324" s="73"/>
      <c r="F1324" s="73"/>
      <c r="G1324" s="74"/>
      <c r="I1324" s="77"/>
    </row>
    <row r="1325" spans="1:9" s="55" customFormat="1" ht="15" customHeight="1">
      <c r="A1325" s="105"/>
      <c r="B1325" s="824" t="s">
        <v>455</v>
      </c>
      <c r="C1325" s="825"/>
      <c r="D1325" s="825"/>
      <c r="E1325" s="826"/>
      <c r="F1325" s="106"/>
      <c r="G1325" s="106">
        <f>SUM(G1113:G1324)</f>
        <v>0</v>
      </c>
      <c r="H1325" s="106">
        <f>SUM(H1113:H1324)</f>
        <v>0</v>
      </c>
      <c r="I1325" s="77"/>
    </row>
    <row r="1326" spans="1:9" s="55" customFormat="1" ht="15" customHeight="1">
      <c r="A1326" s="107"/>
      <c r="B1326" s="108"/>
      <c r="C1326" s="109"/>
      <c r="D1326" s="110"/>
      <c r="E1326" s="109"/>
      <c r="F1326" s="109"/>
      <c r="G1326" s="111"/>
      <c r="I1326" s="77"/>
    </row>
    <row r="1327" spans="1:9" s="55" customFormat="1" ht="15" customHeight="1">
      <c r="A1327" s="78" t="s">
        <v>213</v>
      </c>
      <c r="B1327" s="79" t="s">
        <v>658</v>
      </c>
      <c r="C1327" s="80"/>
      <c r="D1327" s="81"/>
      <c r="E1327" s="81"/>
      <c r="F1327" s="81"/>
      <c r="G1327" s="81"/>
      <c r="H1327" s="115"/>
      <c r="I1327" s="77"/>
    </row>
    <row r="1328" spans="1:9" s="55" customFormat="1" ht="15" customHeight="1">
      <c r="A1328" s="70"/>
      <c r="B1328" s="71"/>
      <c r="C1328" s="72"/>
      <c r="D1328" s="3"/>
      <c r="E1328" s="73"/>
      <c r="F1328" s="73"/>
      <c r="G1328" s="74"/>
      <c r="I1328" s="77"/>
    </row>
    <row r="1329" spans="1:9" s="55" customFormat="1" ht="15" customHeight="1">
      <c r="A1329" s="70" t="s">
        <v>190</v>
      </c>
      <c r="B1329" s="821" t="s">
        <v>660</v>
      </c>
      <c r="C1329" s="72"/>
      <c r="D1329" s="3"/>
      <c r="E1329" s="73"/>
      <c r="F1329" s="73"/>
      <c r="G1329" s="74"/>
      <c r="I1329" s="77"/>
    </row>
    <row r="1330" spans="2:9" s="55" customFormat="1" ht="15" customHeight="1">
      <c r="B1330" s="820"/>
      <c r="C1330" s="72"/>
      <c r="D1330" s="3"/>
      <c r="E1330" s="73"/>
      <c r="F1330" s="73"/>
      <c r="G1330" s="74"/>
      <c r="I1330" s="77"/>
    </row>
    <row r="1331" spans="2:9" s="55" customFormat="1" ht="15" customHeight="1">
      <c r="B1331" s="820"/>
      <c r="C1331" s="72"/>
      <c r="D1331" s="3"/>
      <c r="E1331" s="73"/>
      <c r="F1331" s="73"/>
      <c r="G1331" s="74"/>
      <c r="I1331" s="77"/>
    </row>
    <row r="1332" spans="2:9" s="55" customFormat="1" ht="15" customHeight="1">
      <c r="B1332" s="820"/>
      <c r="C1332" s="72"/>
      <c r="D1332" s="3"/>
      <c r="E1332" s="73"/>
      <c r="F1332" s="73"/>
      <c r="G1332" s="74"/>
      <c r="I1332" s="77"/>
    </row>
    <row r="1333" spans="1:9" s="55" customFormat="1" ht="15" customHeight="1">
      <c r="A1333" s="70"/>
      <c r="B1333" s="820"/>
      <c r="C1333" s="72"/>
      <c r="D1333" s="3"/>
      <c r="E1333" s="73"/>
      <c r="F1333" s="73"/>
      <c r="G1333" s="74"/>
      <c r="I1333" s="77"/>
    </row>
    <row r="1334" spans="1:9" s="55" customFormat="1" ht="15" customHeight="1">
      <c r="A1334" s="70"/>
      <c r="B1334" s="820"/>
      <c r="C1334" s="72"/>
      <c r="D1334" s="3"/>
      <c r="E1334" s="73"/>
      <c r="F1334" s="73"/>
      <c r="G1334" s="74"/>
      <c r="I1334" s="77"/>
    </row>
    <row r="1335" spans="1:9" s="55" customFormat="1" ht="15" customHeight="1">
      <c r="A1335" s="70"/>
      <c r="B1335" s="820"/>
      <c r="C1335" s="72"/>
      <c r="D1335" s="3"/>
      <c r="E1335" s="73"/>
      <c r="F1335" s="73"/>
      <c r="G1335" s="74"/>
      <c r="I1335" s="77"/>
    </row>
    <row r="1336" spans="1:9" s="55" customFormat="1" ht="15" customHeight="1">
      <c r="A1336" s="70"/>
      <c r="B1336" s="820"/>
      <c r="C1336" s="72"/>
      <c r="D1336" s="3"/>
      <c r="E1336" s="73"/>
      <c r="F1336" s="73"/>
      <c r="G1336" s="74"/>
      <c r="I1336" s="77"/>
    </row>
    <row r="1337" spans="1:9" s="55" customFormat="1" ht="15" customHeight="1">
      <c r="A1337" s="70"/>
      <c r="B1337" s="820"/>
      <c r="C1337" s="72"/>
      <c r="D1337" s="3"/>
      <c r="E1337" s="73"/>
      <c r="F1337" s="73"/>
      <c r="G1337" s="74"/>
      <c r="I1337" s="77"/>
    </row>
    <row r="1338" spans="1:9" s="55" customFormat="1" ht="15" customHeight="1">
      <c r="A1338" s="70"/>
      <c r="B1338" s="820"/>
      <c r="C1338" s="72"/>
      <c r="D1338" s="3"/>
      <c r="E1338" s="73"/>
      <c r="F1338" s="73"/>
      <c r="G1338" s="74"/>
      <c r="I1338" s="77"/>
    </row>
    <row r="1339" spans="1:9" s="55" customFormat="1" ht="15" customHeight="1">
      <c r="A1339" s="70"/>
      <c r="B1339" s="820"/>
      <c r="C1339" s="72"/>
      <c r="D1339" s="3"/>
      <c r="E1339" s="73"/>
      <c r="F1339" s="73"/>
      <c r="G1339" s="74"/>
      <c r="I1339" s="77"/>
    </row>
    <row r="1340" spans="1:9" s="55" customFormat="1" ht="15" customHeight="1">
      <c r="A1340" s="70"/>
      <c r="B1340" s="820"/>
      <c r="C1340" s="72"/>
      <c r="D1340" s="3"/>
      <c r="E1340" s="73"/>
      <c r="F1340" s="73"/>
      <c r="G1340" s="74"/>
      <c r="I1340" s="77"/>
    </row>
    <row r="1341" spans="1:9" s="55" customFormat="1" ht="15" customHeight="1">
      <c r="A1341" s="70"/>
      <c r="B1341" s="820"/>
      <c r="C1341" s="72"/>
      <c r="D1341" s="3"/>
      <c r="E1341" s="73"/>
      <c r="F1341" s="73"/>
      <c r="G1341" s="74"/>
      <c r="I1341" s="77"/>
    </row>
    <row r="1342" spans="1:9" s="55" customFormat="1" ht="15" customHeight="1">
      <c r="A1342" s="70"/>
      <c r="B1342" s="820"/>
      <c r="C1342" s="72"/>
      <c r="D1342" s="3"/>
      <c r="E1342" s="73"/>
      <c r="F1342" s="73"/>
      <c r="G1342" s="74"/>
      <c r="I1342" s="77"/>
    </row>
    <row r="1343" spans="1:9" s="55" customFormat="1" ht="15" customHeight="1">
      <c r="A1343" s="70"/>
      <c r="B1343" s="820"/>
      <c r="C1343" s="72"/>
      <c r="D1343" s="3"/>
      <c r="E1343" s="73"/>
      <c r="F1343" s="73"/>
      <c r="G1343" s="74"/>
      <c r="I1343" s="77"/>
    </row>
    <row r="1344" spans="1:9" s="55" customFormat="1" ht="15" customHeight="1">
      <c r="A1344" s="70"/>
      <c r="B1344" s="820"/>
      <c r="C1344" s="72"/>
      <c r="D1344" s="3"/>
      <c r="E1344" s="73"/>
      <c r="F1344" s="73"/>
      <c r="G1344" s="74"/>
      <c r="I1344" s="77"/>
    </row>
    <row r="1345" spans="1:9" s="55" customFormat="1" ht="15" customHeight="1">
      <c r="A1345" s="70"/>
      <c r="B1345" s="149" t="s">
        <v>183</v>
      </c>
      <c r="C1345" s="72"/>
      <c r="D1345" s="3"/>
      <c r="E1345" s="73"/>
      <c r="F1345" s="73"/>
      <c r="G1345" s="74"/>
      <c r="I1345" s="77"/>
    </row>
    <row r="1346" spans="1:9" s="55" customFormat="1" ht="15" customHeight="1">
      <c r="A1346" s="70"/>
      <c r="B1346" s="118" t="s">
        <v>652</v>
      </c>
      <c r="C1346" s="72"/>
      <c r="D1346" s="3"/>
      <c r="E1346" s="73"/>
      <c r="F1346" s="73"/>
      <c r="G1346" s="74"/>
      <c r="I1346" s="77"/>
    </row>
    <row r="1347" spans="1:9" s="55" customFormat="1" ht="15" customHeight="1">
      <c r="A1347" s="70"/>
      <c r="B1347" s="118" t="s">
        <v>442</v>
      </c>
      <c r="C1347" s="72"/>
      <c r="D1347" s="3"/>
      <c r="E1347" s="73"/>
      <c r="F1347" s="73"/>
      <c r="G1347" s="74"/>
      <c r="I1347" s="77"/>
    </row>
    <row r="1348" spans="1:9" s="55" customFormat="1" ht="15" customHeight="1">
      <c r="A1348" s="70"/>
      <c r="B1348" s="90"/>
      <c r="C1348" s="72"/>
      <c r="D1348" s="3"/>
      <c r="E1348" s="73"/>
      <c r="F1348" s="73"/>
      <c r="G1348" s="74"/>
      <c r="I1348" s="77"/>
    </row>
    <row r="1349" spans="1:9" s="55" customFormat="1" ht="15" customHeight="1">
      <c r="A1349" s="70"/>
      <c r="B1349" s="90" t="s">
        <v>659</v>
      </c>
      <c r="C1349" s="72"/>
      <c r="D1349" s="3"/>
      <c r="E1349" s="73"/>
      <c r="F1349" s="73"/>
      <c r="G1349" s="74"/>
      <c r="I1349" s="77"/>
    </row>
    <row r="1350" spans="1:9" s="55" customFormat="1" ht="15" customHeight="1">
      <c r="A1350" s="70"/>
      <c r="B1350" s="90" t="s">
        <v>886</v>
      </c>
      <c r="C1350" s="72" t="s">
        <v>201</v>
      </c>
      <c r="D1350" s="7">
        <v>10</v>
      </c>
      <c r="E1350" s="27"/>
      <c r="F1350" s="73">
        <f>E1350*1.2</f>
        <v>0</v>
      </c>
      <c r="G1350" s="92">
        <f>D1350*E1350</f>
        <v>0</v>
      </c>
      <c r="H1350" s="73">
        <f>G1350*1.2</f>
        <v>0</v>
      </c>
      <c r="I1350" s="77"/>
    </row>
    <row r="1351" spans="1:9" s="55" customFormat="1" ht="15" customHeight="1">
      <c r="A1351" s="70"/>
      <c r="B1351" s="71"/>
      <c r="C1351" s="72"/>
      <c r="D1351" s="3"/>
      <c r="E1351" s="73"/>
      <c r="F1351" s="73"/>
      <c r="G1351" s="74"/>
      <c r="I1351" s="77"/>
    </row>
    <row r="1352" spans="1:9" s="55" customFormat="1" ht="15" customHeight="1">
      <c r="A1352" s="70"/>
      <c r="B1352" s="71"/>
      <c r="C1352" s="72"/>
      <c r="D1352" s="3"/>
      <c r="E1352" s="73"/>
      <c r="F1352" s="73"/>
      <c r="G1352" s="74"/>
      <c r="I1352" s="77"/>
    </row>
    <row r="1353" spans="1:9" s="55" customFormat="1" ht="15" customHeight="1">
      <c r="A1353" s="70" t="s">
        <v>192</v>
      </c>
      <c r="B1353" s="821" t="s">
        <v>660</v>
      </c>
      <c r="C1353" s="72"/>
      <c r="D1353" s="3"/>
      <c r="E1353" s="73"/>
      <c r="F1353" s="73"/>
      <c r="G1353" s="74"/>
      <c r="I1353" s="77"/>
    </row>
    <row r="1354" spans="1:9" s="55" customFormat="1" ht="15" customHeight="1">
      <c r="A1354" s="70"/>
      <c r="B1354" s="820"/>
      <c r="C1354" s="72"/>
      <c r="D1354" s="3"/>
      <c r="E1354" s="73"/>
      <c r="F1354" s="73"/>
      <c r="G1354" s="74"/>
      <c r="I1354" s="77"/>
    </row>
    <row r="1355" spans="1:9" s="55" customFormat="1" ht="15" customHeight="1">
      <c r="A1355" s="70"/>
      <c r="B1355" s="820"/>
      <c r="C1355" s="72"/>
      <c r="D1355" s="3"/>
      <c r="E1355" s="73"/>
      <c r="F1355" s="73"/>
      <c r="G1355" s="74"/>
      <c r="I1355" s="77"/>
    </row>
    <row r="1356" spans="2:9" s="55" customFormat="1" ht="15" customHeight="1">
      <c r="B1356" s="820"/>
      <c r="C1356" s="72"/>
      <c r="D1356" s="3"/>
      <c r="E1356" s="73"/>
      <c r="F1356" s="73"/>
      <c r="G1356" s="74"/>
      <c r="I1356" s="77"/>
    </row>
    <row r="1357" spans="1:9" s="55" customFormat="1" ht="15" customHeight="1">
      <c r="A1357" s="70"/>
      <c r="B1357" s="820"/>
      <c r="C1357" s="72"/>
      <c r="D1357" s="3"/>
      <c r="E1357" s="73"/>
      <c r="F1357" s="73"/>
      <c r="G1357" s="74"/>
      <c r="I1357" s="77"/>
    </row>
    <row r="1358" spans="1:9" s="55" customFormat="1" ht="15" customHeight="1">
      <c r="A1358" s="70"/>
      <c r="B1358" s="820"/>
      <c r="C1358" s="72"/>
      <c r="D1358" s="3"/>
      <c r="E1358" s="73"/>
      <c r="F1358" s="73"/>
      <c r="G1358" s="74"/>
      <c r="I1358" s="77"/>
    </row>
    <row r="1359" spans="1:9" s="55" customFormat="1" ht="15" customHeight="1">
      <c r="A1359" s="70"/>
      <c r="B1359" s="820"/>
      <c r="C1359" s="72"/>
      <c r="D1359" s="3"/>
      <c r="E1359" s="73"/>
      <c r="F1359" s="73"/>
      <c r="G1359" s="74"/>
      <c r="I1359" s="77"/>
    </row>
    <row r="1360" spans="1:9" s="55" customFormat="1" ht="15" customHeight="1">
      <c r="A1360" s="70"/>
      <c r="B1360" s="820"/>
      <c r="C1360" s="72"/>
      <c r="D1360" s="3"/>
      <c r="E1360" s="73"/>
      <c r="F1360" s="73"/>
      <c r="G1360" s="74"/>
      <c r="I1360" s="77"/>
    </row>
    <row r="1361" spans="1:9" s="55" customFormat="1" ht="15" customHeight="1">
      <c r="A1361" s="70"/>
      <c r="B1361" s="820"/>
      <c r="C1361" s="72"/>
      <c r="D1361" s="3"/>
      <c r="E1361" s="73"/>
      <c r="F1361" s="73"/>
      <c r="G1361" s="74"/>
      <c r="I1361" s="77"/>
    </row>
    <row r="1362" spans="1:9" s="55" customFormat="1" ht="15" customHeight="1">
      <c r="A1362" s="70"/>
      <c r="B1362" s="820"/>
      <c r="C1362" s="72"/>
      <c r="D1362" s="3"/>
      <c r="E1362" s="73"/>
      <c r="F1362" s="73"/>
      <c r="G1362" s="74"/>
      <c r="I1362" s="77"/>
    </row>
    <row r="1363" spans="1:9" s="55" customFormat="1" ht="15" customHeight="1">
      <c r="A1363" s="70"/>
      <c r="B1363" s="820"/>
      <c r="C1363" s="72"/>
      <c r="D1363" s="3"/>
      <c r="E1363" s="73"/>
      <c r="F1363" s="73"/>
      <c r="G1363" s="74"/>
      <c r="I1363" s="77"/>
    </row>
    <row r="1364" spans="1:9" s="55" customFormat="1" ht="15" customHeight="1">
      <c r="A1364" s="70"/>
      <c r="B1364" s="820"/>
      <c r="C1364" s="72"/>
      <c r="D1364" s="3"/>
      <c r="E1364" s="73"/>
      <c r="F1364" s="73"/>
      <c r="G1364" s="74"/>
      <c r="I1364" s="77"/>
    </row>
    <row r="1365" spans="1:9" s="55" customFormat="1" ht="15" customHeight="1">
      <c r="A1365" s="70"/>
      <c r="B1365" s="820"/>
      <c r="C1365" s="72"/>
      <c r="D1365" s="3"/>
      <c r="E1365" s="73"/>
      <c r="F1365" s="73"/>
      <c r="G1365" s="74"/>
      <c r="I1365" s="77"/>
    </row>
    <row r="1366" spans="1:9" s="55" customFormat="1" ht="15" customHeight="1">
      <c r="A1366" s="70"/>
      <c r="B1366" s="820"/>
      <c r="C1366" s="72"/>
      <c r="D1366" s="3"/>
      <c r="E1366" s="73"/>
      <c r="F1366" s="73"/>
      <c r="G1366" s="74"/>
      <c r="I1366" s="77"/>
    </row>
    <row r="1367" spans="1:9" s="55" customFormat="1" ht="15" customHeight="1">
      <c r="A1367" s="70"/>
      <c r="B1367" s="820"/>
      <c r="C1367" s="72"/>
      <c r="D1367" s="3"/>
      <c r="E1367" s="73"/>
      <c r="F1367" s="73"/>
      <c r="G1367" s="74"/>
      <c r="I1367" s="77"/>
    </row>
    <row r="1368" spans="1:9" s="55" customFormat="1" ht="15" customHeight="1">
      <c r="A1368" s="70"/>
      <c r="B1368" s="820"/>
      <c r="C1368" s="72"/>
      <c r="D1368" s="3"/>
      <c r="E1368" s="73"/>
      <c r="F1368" s="73"/>
      <c r="G1368" s="74"/>
      <c r="I1368" s="77"/>
    </row>
    <row r="1369" spans="1:9" s="55" customFormat="1" ht="15" customHeight="1">
      <c r="A1369" s="70"/>
      <c r="B1369" s="149" t="s">
        <v>183</v>
      </c>
      <c r="C1369" s="72"/>
      <c r="D1369" s="3"/>
      <c r="E1369" s="73"/>
      <c r="F1369" s="73"/>
      <c r="G1369" s="74"/>
      <c r="I1369" s="77"/>
    </row>
    <row r="1370" spans="1:9" s="55" customFormat="1" ht="15" customHeight="1">
      <c r="A1370" s="70"/>
      <c r="B1370" s="118" t="s">
        <v>652</v>
      </c>
      <c r="C1370" s="72"/>
      <c r="D1370" s="3"/>
      <c r="E1370" s="73"/>
      <c r="F1370" s="73"/>
      <c r="G1370" s="74"/>
      <c r="I1370" s="77"/>
    </row>
    <row r="1371" spans="1:9" s="55" customFormat="1" ht="15" customHeight="1">
      <c r="A1371" s="70"/>
      <c r="B1371" s="118" t="s">
        <v>442</v>
      </c>
      <c r="C1371" s="72"/>
      <c r="D1371" s="3"/>
      <c r="E1371" s="73"/>
      <c r="F1371" s="73"/>
      <c r="G1371" s="74"/>
      <c r="I1371" s="77"/>
    </row>
    <row r="1372" spans="1:9" s="55" customFormat="1" ht="15" customHeight="1">
      <c r="A1372" s="70"/>
      <c r="B1372" s="90"/>
      <c r="C1372" s="72"/>
      <c r="D1372" s="3"/>
      <c r="E1372" s="73"/>
      <c r="F1372" s="73"/>
      <c r="G1372" s="74"/>
      <c r="I1372" s="77"/>
    </row>
    <row r="1373" spans="1:9" s="55" customFormat="1" ht="15" customHeight="1">
      <c r="A1373" s="70"/>
      <c r="B1373" s="90" t="s">
        <v>155</v>
      </c>
      <c r="C1373" s="72"/>
      <c r="D1373" s="3"/>
      <c r="E1373" s="73"/>
      <c r="F1373" s="73"/>
      <c r="G1373" s="74"/>
      <c r="I1373" s="77"/>
    </row>
    <row r="1374" spans="1:9" s="55" customFormat="1" ht="15" customHeight="1">
      <c r="A1374" s="70"/>
      <c r="B1374" s="90" t="s">
        <v>182</v>
      </c>
      <c r="C1374" s="72" t="s">
        <v>201</v>
      </c>
      <c r="D1374" s="7">
        <v>1</v>
      </c>
      <c r="E1374" s="27"/>
      <c r="F1374" s="73">
        <f>E1374*1.2</f>
        <v>0</v>
      </c>
      <c r="G1374" s="92">
        <f>D1374*E1374</f>
        <v>0</v>
      </c>
      <c r="H1374" s="73">
        <f>G1374*1.2</f>
        <v>0</v>
      </c>
      <c r="I1374" s="77"/>
    </row>
    <row r="1375" spans="1:9" s="55" customFormat="1" ht="15" customHeight="1">
      <c r="A1375" s="70"/>
      <c r="B1375" s="71"/>
      <c r="C1375" s="72"/>
      <c r="D1375" s="3"/>
      <c r="E1375" s="73"/>
      <c r="F1375" s="73"/>
      <c r="G1375" s="74"/>
      <c r="I1375" s="77"/>
    </row>
    <row r="1376" spans="1:9" s="55" customFormat="1" ht="15" customHeight="1">
      <c r="A1376" s="70"/>
      <c r="B1376" s="71"/>
      <c r="C1376" s="72"/>
      <c r="D1376" s="3"/>
      <c r="E1376" s="73"/>
      <c r="F1376" s="73"/>
      <c r="G1376" s="74"/>
      <c r="I1376" s="77"/>
    </row>
    <row r="1377" spans="1:9" s="55" customFormat="1" ht="15" customHeight="1">
      <c r="A1377" s="70" t="s">
        <v>195</v>
      </c>
      <c r="B1377" s="821" t="s">
        <v>156</v>
      </c>
      <c r="C1377" s="72"/>
      <c r="D1377" s="3"/>
      <c r="E1377" s="73"/>
      <c r="F1377" s="73"/>
      <c r="G1377" s="74"/>
      <c r="I1377" s="77"/>
    </row>
    <row r="1378" spans="1:9" s="55" customFormat="1" ht="15" customHeight="1">
      <c r="A1378" s="70"/>
      <c r="B1378" s="820"/>
      <c r="C1378" s="72"/>
      <c r="D1378" s="3"/>
      <c r="E1378" s="73"/>
      <c r="F1378" s="73"/>
      <c r="G1378" s="74"/>
      <c r="I1378" s="77"/>
    </row>
    <row r="1379" spans="1:9" s="55" customFormat="1" ht="15" customHeight="1">
      <c r="A1379" s="70"/>
      <c r="B1379" s="820"/>
      <c r="C1379" s="72"/>
      <c r="D1379" s="3"/>
      <c r="E1379" s="73"/>
      <c r="F1379" s="73"/>
      <c r="G1379" s="74"/>
      <c r="I1379" s="77"/>
    </row>
    <row r="1380" spans="2:9" s="55" customFormat="1" ht="15" customHeight="1">
      <c r="B1380" s="820"/>
      <c r="C1380" s="72"/>
      <c r="D1380" s="3"/>
      <c r="E1380" s="73"/>
      <c r="F1380" s="73"/>
      <c r="G1380" s="74"/>
      <c r="I1380" s="77"/>
    </row>
    <row r="1381" spans="1:9" s="55" customFormat="1" ht="15" customHeight="1">
      <c r="A1381" s="70"/>
      <c r="B1381" s="820"/>
      <c r="C1381" s="72"/>
      <c r="D1381" s="3"/>
      <c r="E1381" s="73"/>
      <c r="F1381" s="73"/>
      <c r="G1381" s="74"/>
      <c r="I1381" s="77"/>
    </row>
    <row r="1382" spans="1:9" s="55" customFormat="1" ht="15" customHeight="1">
      <c r="A1382" s="70"/>
      <c r="B1382" s="820"/>
      <c r="C1382" s="72"/>
      <c r="D1382" s="3"/>
      <c r="E1382" s="73"/>
      <c r="F1382" s="73"/>
      <c r="G1382" s="74"/>
      <c r="I1382" s="77"/>
    </row>
    <row r="1383" spans="1:9" s="55" customFormat="1" ht="15" customHeight="1">
      <c r="A1383" s="70"/>
      <c r="B1383" s="820"/>
      <c r="C1383" s="72"/>
      <c r="D1383" s="3"/>
      <c r="E1383" s="73"/>
      <c r="F1383" s="73"/>
      <c r="G1383" s="74"/>
      <c r="I1383" s="77"/>
    </row>
    <row r="1384" spans="1:9" s="55" customFormat="1" ht="15" customHeight="1">
      <c r="A1384" s="70"/>
      <c r="B1384" s="820"/>
      <c r="C1384" s="72"/>
      <c r="D1384" s="3"/>
      <c r="E1384" s="73"/>
      <c r="F1384" s="73"/>
      <c r="G1384" s="74"/>
      <c r="I1384" s="77"/>
    </row>
    <row r="1385" spans="1:9" s="55" customFormat="1" ht="15" customHeight="1">
      <c r="A1385" s="70"/>
      <c r="B1385" s="820"/>
      <c r="C1385" s="72"/>
      <c r="D1385" s="3"/>
      <c r="E1385" s="73"/>
      <c r="F1385" s="73"/>
      <c r="G1385" s="74"/>
      <c r="I1385" s="77"/>
    </row>
    <row r="1386" spans="1:9" s="55" customFormat="1" ht="15" customHeight="1">
      <c r="A1386" s="70"/>
      <c r="B1386" s="820"/>
      <c r="C1386" s="72"/>
      <c r="D1386" s="3"/>
      <c r="E1386" s="73"/>
      <c r="F1386" s="73"/>
      <c r="G1386" s="74"/>
      <c r="I1386" s="77"/>
    </row>
    <row r="1387" spans="1:9" s="55" customFormat="1" ht="15" customHeight="1">
      <c r="A1387" s="70"/>
      <c r="B1387" s="820"/>
      <c r="C1387" s="72"/>
      <c r="D1387" s="3"/>
      <c r="E1387" s="73"/>
      <c r="F1387" s="73"/>
      <c r="G1387" s="74"/>
      <c r="I1387" s="77"/>
    </row>
    <row r="1388" spans="1:9" s="55" customFormat="1" ht="15" customHeight="1">
      <c r="A1388" s="70"/>
      <c r="B1388" s="820"/>
      <c r="C1388" s="72"/>
      <c r="D1388" s="3"/>
      <c r="E1388" s="73"/>
      <c r="F1388" s="73"/>
      <c r="G1388" s="74"/>
      <c r="I1388" s="77"/>
    </row>
    <row r="1389" spans="1:9" s="55" customFormat="1" ht="15" customHeight="1">
      <c r="A1389" s="70"/>
      <c r="B1389" s="820"/>
      <c r="C1389" s="72"/>
      <c r="D1389" s="3"/>
      <c r="E1389" s="73"/>
      <c r="F1389" s="73"/>
      <c r="G1389" s="74"/>
      <c r="I1389" s="77"/>
    </row>
    <row r="1390" spans="1:9" s="55" customFormat="1" ht="15" customHeight="1">
      <c r="A1390" s="70"/>
      <c r="B1390" s="820"/>
      <c r="C1390" s="72"/>
      <c r="D1390" s="3"/>
      <c r="E1390" s="73"/>
      <c r="F1390" s="73"/>
      <c r="G1390" s="74"/>
      <c r="I1390" s="77"/>
    </row>
    <row r="1391" spans="1:9" s="55" customFormat="1" ht="15" customHeight="1">
      <c r="A1391" s="70"/>
      <c r="B1391" s="820"/>
      <c r="C1391" s="72"/>
      <c r="D1391" s="3"/>
      <c r="E1391" s="73"/>
      <c r="F1391" s="73"/>
      <c r="G1391" s="74"/>
      <c r="I1391" s="77"/>
    </row>
    <row r="1392" spans="1:9" s="55" customFormat="1" ht="15" customHeight="1">
      <c r="A1392" s="70"/>
      <c r="B1392" s="820"/>
      <c r="C1392" s="72"/>
      <c r="D1392" s="3"/>
      <c r="E1392" s="73"/>
      <c r="F1392" s="73"/>
      <c r="G1392" s="74"/>
      <c r="I1392" s="77"/>
    </row>
    <row r="1393" spans="1:9" s="55" customFormat="1" ht="15" customHeight="1">
      <c r="A1393" s="70"/>
      <c r="B1393" s="149" t="s">
        <v>183</v>
      </c>
      <c r="C1393" s="72"/>
      <c r="D1393" s="3"/>
      <c r="E1393" s="73"/>
      <c r="F1393" s="73"/>
      <c r="G1393" s="74"/>
      <c r="I1393" s="77"/>
    </row>
    <row r="1394" spans="1:9" s="55" customFormat="1" ht="15" customHeight="1">
      <c r="A1394" s="70"/>
      <c r="B1394" s="118" t="s">
        <v>652</v>
      </c>
      <c r="C1394" s="72"/>
      <c r="D1394" s="3"/>
      <c r="E1394" s="73"/>
      <c r="F1394" s="73"/>
      <c r="G1394" s="74"/>
      <c r="I1394" s="77"/>
    </row>
    <row r="1395" spans="1:9" s="55" customFormat="1" ht="15" customHeight="1">
      <c r="A1395" s="70"/>
      <c r="B1395" s="118" t="s">
        <v>442</v>
      </c>
      <c r="C1395" s="72"/>
      <c r="D1395" s="3"/>
      <c r="E1395" s="73"/>
      <c r="F1395" s="73"/>
      <c r="G1395" s="74"/>
      <c r="I1395" s="77"/>
    </row>
    <row r="1396" spans="1:9" s="55" customFormat="1" ht="15" customHeight="1">
      <c r="A1396" s="70"/>
      <c r="B1396" s="90"/>
      <c r="C1396" s="72"/>
      <c r="D1396" s="3"/>
      <c r="E1396" s="73"/>
      <c r="F1396" s="73"/>
      <c r="G1396" s="74"/>
      <c r="I1396" s="77"/>
    </row>
    <row r="1397" spans="1:9" s="55" customFormat="1" ht="15" customHeight="1">
      <c r="A1397" s="70"/>
      <c r="B1397" s="90" t="s">
        <v>157</v>
      </c>
      <c r="C1397" s="72"/>
      <c r="D1397" s="3"/>
      <c r="E1397" s="73"/>
      <c r="F1397" s="73"/>
      <c r="G1397" s="74"/>
      <c r="I1397" s="77"/>
    </row>
    <row r="1398" spans="1:9" s="55" customFormat="1" ht="15" customHeight="1">
      <c r="A1398" s="70"/>
      <c r="B1398" s="71" t="s">
        <v>180</v>
      </c>
      <c r="C1398" s="72" t="s">
        <v>201</v>
      </c>
      <c r="D1398" s="3">
        <v>2</v>
      </c>
      <c r="E1398" s="27"/>
      <c r="F1398" s="73">
        <f>E1398*1.2</f>
        <v>0</v>
      </c>
      <c r="G1398" s="92">
        <f>D1398*E1398</f>
        <v>0</v>
      </c>
      <c r="H1398" s="73">
        <f>G1398*1.2</f>
        <v>0</v>
      </c>
      <c r="I1398" s="77"/>
    </row>
    <row r="1399" spans="1:9" s="55" customFormat="1" ht="15" customHeight="1">
      <c r="A1399" s="70"/>
      <c r="B1399" s="71"/>
      <c r="C1399" s="72"/>
      <c r="D1399" s="3"/>
      <c r="E1399" s="73"/>
      <c r="F1399" s="73"/>
      <c r="G1399" s="74"/>
      <c r="I1399" s="77"/>
    </row>
    <row r="1400" spans="1:9" s="55" customFormat="1" ht="15" customHeight="1">
      <c r="A1400" s="70"/>
      <c r="B1400" s="71"/>
      <c r="C1400" s="72"/>
      <c r="D1400" s="3"/>
      <c r="E1400" s="73"/>
      <c r="F1400" s="73"/>
      <c r="G1400" s="74"/>
      <c r="I1400" s="77"/>
    </row>
    <row r="1401" spans="1:9" s="55" customFormat="1" ht="15" customHeight="1">
      <c r="A1401" s="70"/>
      <c r="B1401" s="71"/>
      <c r="C1401" s="72"/>
      <c r="D1401" s="3"/>
      <c r="E1401" s="73"/>
      <c r="F1401" s="73"/>
      <c r="G1401" s="74"/>
      <c r="I1401" s="77"/>
    </row>
    <row r="1402" spans="1:9" s="55" customFormat="1" ht="15" customHeight="1">
      <c r="A1402" s="105"/>
      <c r="B1402" s="824" t="s">
        <v>661</v>
      </c>
      <c r="C1402" s="825"/>
      <c r="D1402" s="825"/>
      <c r="E1402" s="826"/>
      <c r="F1402" s="106"/>
      <c r="G1402" s="106">
        <f>SUM(G1350:G1401)</f>
        <v>0</v>
      </c>
      <c r="H1402" s="106">
        <f>SUM(H1350:H1401)</f>
        <v>0</v>
      </c>
      <c r="I1402" s="77"/>
    </row>
    <row r="1403" spans="1:9" s="55" customFormat="1" ht="15" customHeight="1">
      <c r="A1403" s="107"/>
      <c r="B1403" s="108"/>
      <c r="C1403" s="109"/>
      <c r="D1403" s="110"/>
      <c r="E1403" s="109"/>
      <c r="F1403" s="109"/>
      <c r="G1403" s="111"/>
      <c r="I1403" s="77"/>
    </row>
    <row r="1404" spans="1:9" s="55" customFormat="1" ht="15" customHeight="1">
      <c r="A1404" s="78" t="s">
        <v>235</v>
      </c>
      <c r="B1404" s="79" t="s">
        <v>438</v>
      </c>
      <c r="C1404" s="80"/>
      <c r="D1404" s="81"/>
      <c r="E1404" s="81"/>
      <c r="F1404" s="81"/>
      <c r="G1404" s="81"/>
      <c r="H1404" s="115"/>
      <c r="I1404" s="77"/>
    </row>
    <row r="1405" spans="2:9" s="55" customFormat="1" ht="15" customHeight="1">
      <c r="B1405" s="71"/>
      <c r="C1405" s="72"/>
      <c r="D1405" s="3"/>
      <c r="E1405" s="73"/>
      <c r="F1405" s="73"/>
      <c r="G1405" s="74"/>
      <c r="I1405" s="77"/>
    </row>
    <row r="1406" spans="1:9" s="55" customFormat="1" ht="15" customHeight="1">
      <c r="A1406" s="120" t="s">
        <v>190</v>
      </c>
      <c r="B1406" s="834" t="s">
        <v>230</v>
      </c>
      <c r="C1406" s="72"/>
      <c r="D1406" s="3"/>
      <c r="E1406" s="73"/>
      <c r="F1406" s="73"/>
      <c r="G1406" s="74"/>
      <c r="I1406" s="77"/>
    </row>
    <row r="1407" spans="2:9" s="55" customFormat="1" ht="15" customHeight="1">
      <c r="B1407" s="835"/>
      <c r="C1407" s="72"/>
      <c r="D1407" s="3"/>
      <c r="E1407" s="73"/>
      <c r="F1407" s="73"/>
      <c r="G1407" s="74"/>
      <c r="I1407" s="77"/>
    </row>
    <row r="1408" spans="1:9" s="55" customFormat="1" ht="15" customHeight="1">
      <c r="A1408" s="120"/>
      <c r="B1408" s="835"/>
      <c r="C1408" s="72"/>
      <c r="D1408" s="3"/>
      <c r="E1408" s="73"/>
      <c r="F1408" s="73"/>
      <c r="G1408" s="74"/>
      <c r="I1408" s="77"/>
    </row>
    <row r="1409" spans="2:9" s="55" customFormat="1" ht="15" customHeight="1">
      <c r="B1409" s="835"/>
      <c r="C1409" s="72"/>
      <c r="D1409" s="3"/>
      <c r="E1409" s="73"/>
      <c r="F1409" s="73"/>
      <c r="G1409" s="74"/>
      <c r="I1409" s="77"/>
    </row>
    <row r="1410" spans="1:9" s="55" customFormat="1" ht="15" customHeight="1">
      <c r="A1410" s="120"/>
      <c r="B1410" s="835"/>
      <c r="C1410" s="72"/>
      <c r="D1410" s="3"/>
      <c r="E1410" s="73"/>
      <c r="F1410" s="73"/>
      <c r="G1410" s="74"/>
      <c r="I1410" s="77"/>
    </row>
    <row r="1411" spans="1:9" s="55" customFormat="1" ht="15" customHeight="1">
      <c r="A1411" s="120"/>
      <c r="B1411" s="835"/>
      <c r="C1411" s="72"/>
      <c r="D1411" s="3"/>
      <c r="E1411" s="73"/>
      <c r="F1411" s="73"/>
      <c r="G1411" s="74"/>
      <c r="I1411" s="77"/>
    </row>
    <row r="1412" spans="1:9" s="55" customFormat="1" ht="15" customHeight="1">
      <c r="A1412" s="120"/>
      <c r="B1412" s="835"/>
      <c r="C1412" s="72"/>
      <c r="D1412" s="3"/>
      <c r="E1412" s="73"/>
      <c r="F1412" s="73"/>
      <c r="G1412" s="74"/>
      <c r="I1412" s="77"/>
    </row>
    <row r="1413" spans="1:9" s="55" customFormat="1" ht="15" customHeight="1">
      <c r="A1413" s="120"/>
      <c r="B1413" s="835"/>
      <c r="C1413" s="72"/>
      <c r="D1413" s="3"/>
      <c r="E1413" s="73"/>
      <c r="F1413" s="73"/>
      <c r="G1413" s="74"/>
      <c r="I1413" s="77"/>
    </row>
    <row r="1414" spans="1:9" s="55" customFormat="1" ht="15" customHeight="1">
      <c r="A1414" s="120"/>
      <c r="B1414" s="835"/>
      <c r="C1414" s="72"/>
      <c r="D1414" s="3"/>
      <c r="E1414" s="73"/>
      <c r="F1414" s="73"/>
      <c r="G1414" s="74"/>
      <c r="I1414" s="77"/>
    </row>
    <row r="1415" spans="1:9" s="55" customFormat="1" ht="15" customHeight="1">
      <c r="A1415" s="120"/>
      <c r="B1415" s="835"/>
      <c r="C1415" s="72"/>
      <c r="D1415" s="3"/>
      <c r="E1415" s="73"/>
      <c r="F1415" s="73"/>
      <c r="G1415" s="74"/>
      <c r="I1415" s="77"/>
    </row>
    <row r="1416" spans="1:9" s="55" customFormat="1" ht="15" customHeight="1">
      <c r="A1416" s="120"/>
      <c r="B1416" s="835"/>
      <c r="C1416" s="72"/>
      <c r="D1416" s="3"/>
      <c r="E1416" s="73"/>
      <c r="F1416" s="73"/>
      <c r="G1416" s="74"/>
      <c r="I1416" s="77"/>
    </row>
    <row r="1417" spans="1:9" s="55" customFormat="1" ht="15" customHeight="1">
      <c r="A1417" s="120"/>
      <c r="B1417" s="835"/>
      <c r="C1417" s="72"/>
      <c r="D1417" s="3"/>
      <c r="E1417" s="73"/>
      <c r="F1417" s="73"/>
      <c r="G1417" s="74"/>
      <c r="I1417" s="77"/>
    </row>
    <row r="1418" spans="1:9" s="55" customFormat="1" ht="15" customHeight="1">
      <c r="A1418" s="120"/>
      <c r="B1418" s="808" t="s">
        <v>228</v>
      </c>
      <c r="C1418" s="72"/>
      <c r="D1418" s="3"/>
      <c r="E1418" s="73"/>
      <c r="F1418" s="73"/>
      <c r="G1418" s="74"/>
      <c r="I1418" s="77"/>
    </row>
    <row r="1419" spans="1:9" s="55" customFormat="1" ht="14.25" customHeight="1">
      <c r="A1419" s="120"/>
      <c r="B1419" s="808"/>
      <c r="C1419" s="72"/>
      <c r="D1419" s="3"/>
      <c r="E1419" s="73"/>
      <c r="F1419" s="73"/>
      <c r="G1419" s="74"/>
      <c r="I1419" s="77"/>
    </row>
    <row r="1420" spans="1:9" s="55" customFormat="1" ht="14.25" customHeight="1">
      <c r="A1420" s="120"/>
      <c r="B1420" s="808" t="s">
        <v>233</v>
      </c>
      <c r="C1420" s="72"/>
      <c r="D1420" s="3"/>
      <c r="E1420" s="73"/>
      <c r="F1420" s="73"/>
      <c r="G1420" s="74"/>
      <c r="I1420" s="77"/>
    </row>
    <row r="1421" spans="1:9" s="55" customFormat="1" ht="14.25" customHeight="1">
      <c r="A1421" s="120"/>
      <c r="B1421" s="808"/>
      <c r="C1421" s="72"/>
      <c r="D1421" s="3"/>
      <c r="E1421" s="73"/>
      <c r="F1421" s="73"/>
      <c r="G1421" s="74"/>
      <c r="I1421" s="77"/>
    </row>
    <row r="1422" spans="1:9" s="55" customFormat="1" ht="15" customHeight="1">
      <c r="A1422" s="120"/>
      <c r="B1422" s="156" t="s">
        <v>649</v>
      </c>
      <c r="C1422" s="72"/>
      <c r="D1422" s="3"/>
      <c r="E1422" s="73"/>
      <c r="F1422" s="73"/>
      <c r="G1422" s="74"/>
      <c r="I1422" s="77"/>
    </row>
    <row r="1423" spans="1:9" s="55" customFormat="1" ht="15" customHeight="1">
      <c r="A1423" s="120"/>
      <c r="B1423" s="156" t="s">
        <v>229</v>
      </c>
      <c r="C1423" s="72"/>
      <c r="D1423" s="3"/>
      <c r="E1423" s="73"/>
      <c r="F1423" s="73"/>
      <c r="G1423" s="74"/>
      <c r="I1423" s="77"/>
    </row>
    <row r="1424" spans="1:9" s="55" customFormat="1" ht="15" customHeight="1">
      <c r="A1424" s="120"/>
      <c r="B1424" s="71"/>
      <c r="C1424" s="72"/>
      <c r="D1424" s="3"/>
      <c r="E1424" s="73"/>
      <c r="F1424" s="73"/>
      <c r="G1424" s="74"/>
      <c r="I1424" s="77"/>
    </row>
    <row r="1425" spans="1:9" s="55" customFormat="1" ht="15" customHeight="1">
      <c r="A1425" s="120"/>
      <c r="B1425" s="157" t="s">
        <v>184</v>
      </c>
      <c r="C1425" s="72"/>
      <c r="D1425" s="3"/>
      <c r="E1425" s="73"/>
      <c r="F1425" s="73"/>
      <c r="G1425" s="74"/>
      <c r="I1425" s="77"/>
    </row>
    <row r="1426" spans="1:9" s="55" customFormat="1" ht="15" customHeight="1">
      <c r="A1426" s="120"/>
      <c r="B1426" s="157" t="s">
        <v>231</v>
      </c>
      <c r="C1426" s="72"/>
      <c r="D1426" s="3"/>
      <c r="E1426" s="73"/>
      <c r="F1426" s="73"/>
      <c r="G1426" s="74"/>
      <c r="I1426" s="77"/>
    </row>
    <row r="1427" spans="1:9" s="55" customFormat="1" ht="15" customHeight="1">
      <c r="A1427" s="120"/>
      <c r="B1427" s="157"/>
      <c r="C1427" s="72"/>
      <c r="D1427" s="3"/>
      <c r="E1427" s="73"/>
      <c r="F1427" s="73"/>
      <c r="G1427" s="74"/>
      <c r="I1427" s="77"/>
    </row>
    <row r="1428" spans="1:9" s="55" customFormat="1" ht="15" customHeight="1">
      <c r="A1428" s="120"/>
      <c r="B1428" s="71" t="s">
        <v>232</v>
      </c>
      <c r="C1428" s="72" t="s">
        <v>194</v>
      </c>
      <c r="D1428" s="7">
        <f>2.66*8.5</f>
        <v>22.61</v>
      </c>
      <c r="E1428" s="27"/>
      <c r="F1428" s="73">
        <f>E1428*1.2</f>
        <v>0</v>
      </c>
      <c r="G1428" s="92">
        <f>D1428*E1428</f>
        <v>0</v>
      </c>
      <c r="H1428" s="73">
        <f>G1428*1.2</f>
        <v>0</v>
      </c>
      <c r="I1428" s="77"/>
    </row>
    <row r="1429" spans="1:256" s="55" customFormat="1" ht="15" customHeight="1">
      <c r="A1429" s="120"/>
      <c r="B1429" s="157"/>
      <c r="C1429" s="72"/>
      <c r="D1429" s="3"/>
      <c r="E1429" s="73"/>
      <c r="F1429" s="73"/>
      <c r="G1429" s="74"/>
      <c r="I1429" s="158"/>
      <c r="J1429" s="157"/>
      <c r="K1429" s="159"/>
      <c r="L1429" s="160"/>
      <c r="M1429" s="161"/>
      <c r="N1429" s="162"/>
      <c r="O1429" s="163"/>
      <c r="P1429" s="157"/>
      <c r="Q1429" s="159"/>
      <c r="R1429" s="160"/>
      <c r="S1429" s="161"/>
      <c r="T1429" s="162"/>
      <c r="U1429" s="163"/>
      <c r="V1429" s="157"/>
      <c r="W1429" s="159"/>
      <c r="X1429" s="160"/>
      <c r="Y1429" s="161"/>
      <c r="Z1429" s="162"/>
      <c r="AA1429" s="163"/>
      <c r="AB1429" s="157"/>
      <c r="AC1429" s="159"/>
      <c r="AD1429" s="160"/>
      <c r="AE1429" s="161"/>
      <c r="AF1429" s="162"/>
      <c r="AG1429" s="163"/>
      <c r="AH1429" s="157"/>
      <c r="AI1429" s="159"/>
      <c r="AJ1429" s="160"/>
      <c r="AK1429" s="161"/>
      <c r="AL1429" s="162"/>
      <c r="AM1429" s="163"/>
      <c r="AN1429" s="157"/>
      <c r="AO1429" s="159"/>
      <c r="AP1429" s="160"/>
      <c r="AQ1429" s="161"/>
      <c r="AR1429" s="162"/>
      <c r="AS1429" s="163"/>
      <c r="AT1429" s="157"/>
      <c r="AU1429" s="159"/>
      <c r="AV1429" s="160"/>
      <c r="AW1429" s="161"/>
      <c r="AX1429" s="162"/>
      <c r="AY1429" s="163"/>
      <c r="AZ1429" s="157"/>
      <c r="BA1429" s="159"/>
      <c r="BB1429" s="160"/>
      <c r="BC1429" s="161"/>
      <c r="BD1429" s="162"/>
      <c r="BE1429" s="163"/>
      <c r="BF1429" s="157"/>
      <c r="BG1429" s="159"/>
      <c r="BH1429" s="160"/>
      <c r="BI1429" s="161"/>
      <c r="BJ1429" s="162"/>
      <c r="BK1429" s="163"/>
      <c r="BL1429" s="157"/>
      <c r="BM1429" s="159"/>
      <c r="BN1429" s="160"/>
      <c r="BO1429" s="161"/>
      <c r="BP1429" s="162"/>
      <c r="BQ1429" s="163"/>
      <c r="BR1429" s="157"/>
      <c r="BS1429" s="159"/>
      <c r="BT1429" s="160"/>
      <c r="BU1429" s="161"/>
      <c r="BV1429" s="162"/>
      <c r="BW1429" s="163"/>
      <c r="BX1429" s="157"/>
      <c r="BY1429" s="159"/>
      <c r="BZ1429" s="160"/>
      <c r="CA1429" s="161"/>
      <c r="CB1429" s="162"/>
      <c r="CC1429" s="163"/>
      <c r="CD1429" s="157"/>
      <c r="CE1429" s="159"/>
      <c r="CF1429" s="160"/>
      <c r="CG1429" s="161"/>
      <c r="CH1429" s="162"/>
      <c r="CI1429" s="163"/>
      <c r="CJ1429" s="157"/>
      <c r="CK1429" s="159"/>
      <c r="CL1429" s="160"/>
      <c r="CM1429" s="161"/>
      <c r="CN1429" s="162"/>
      <c r="CO1429" s="163"/>
      <c r="CP1429" s="157"/>
      <c r="CQ1429" s="159"/>
      <c r="CR1429" s="160"/>
      <c r="CS1429" s="161"/>
      <c r="CT1429" s="162"/>
      <c r="CU1429" s="163"/>
      <c r="CV1429" s="157"/>
      <c r="CW1429" s="159"/>
      <c r="CX1429" s="160"/>
      <c r="CY1429" s="161"/>
      <c r="CZ1429" s="162"/>
      <c r="DA1429" s="163"/>
      <c r="DB1429" s="157"/>
      <c r="DC1429" s="159"/>
      <c r="DD1429" s="160"/>
      <c r="DE1429" s="161"/>
      <c r="DF1429" s="162"/>
      <c r="DG1429" s="163"/>
      <c r="DH1429" s="157"/>
      <c r="DI1429" s="159"/>
      <c r="DJ1429" s="160"/>
      <c r="DK1429" s="161"/>
      <c r="DL1429" s="162"/>
      <c r="DM1429" s="163"/>
      <c r="DN1429" s="157"/>
      <c r="DO1429" s="159"/>
      <c r="DP1429" s="160"/>
      <c r="DQ1429" s="161"/>
      <c r="DR1429" s="162"/>
      <c r="DS1429" s="163"/>
      <c r="DT1429" s="157"/>
      <c r="DU1429" s="159"/>
      <c r="DV1429" s="160"/>
      <c r="DW1429" s="161"/>
      <c r="DX1429" s="162"/>
      <c r="DY1429" s="163"/>
      <c r="DZ1429" s="157"/>
      <c r="EA1429" s="159"/>
      <c r="EB1429" s="160"/>
      <c r="EC1429" s="161"/>
      <c r="ED1429" s="162"/>
      <c r="EE1429" s="163"/>
      <c r="EF1429" s="157"/>
      <c r="EG1429" s="159"/>
      <c r="EH1429" s="160"/>
      <c r="EI1429" s="161"/>
      <c r="EJ1429" s="162"/>
      <c r="EK1429" s="163"/>
      <c r="EL1429" s="157"/>
      <c r="EM1429" s="159"/>
      <c r="EN1429" s="160"/>
      <c r="EO1429" s="161"/>
      <c r="EP1429" s="162"/>
      <c r="EQ1429" s="163"/>
      <c r="ER1429" s="157"/>
      <c r="ES1429" s="159"/>
      <c r="ET1429" s="160"/>
      <c r="EU1429" s="161"/>
      <c r="EV1429" s="162"/>
      <c r="EW1429" s="163"/>
      <c r="EX1429" s="157"/>
      <c r="EY1429" s="159"/>
      <c r="EZ1429" s="160"/>
      <c r="FA1429" s="161"/>
      <c r="FB1429" s="162"/>
      <c r="FC1429" s="163"/>
      <c r="FD1429" s="157"/>
      <c r="FE1429" s="159"/>
      <c r="FF1429" s="160"/>
      <c r="FG1429" s="161"/>
      <c r="FH1429" s="162"/>
      <c r="FI1429" s="163"/>
      <c r="FJ1429" s="157"/>
      <c r="FK1429" s="159"/>
      <c r="FL1429" s="160"/>
      <c r="FM1429" s="161"/>
      <c r="FN1429" s="162"/>
      <c r="FO1429" s="163"/>
      <c r="FP1429" s="157"/>
      <c r="FQ1429" s="159"/>
      <c r="FR1429" s="160"/>
      <c r="FS1429" s="161"/>
      <c r="FT1429" s="162"/>
      <c r="FU1429" s="163"/>
      <c r="FV1429" s="157"/>
      <c r="FW1429" s="159"/>
      <c r="FX1429" s="160"/>
      <c r="FY1429" s="161"/>
      <c r="FZ1429" s="162"/>
      <c r="GA1429" s="163"/>
      <c r="GB1429" s="157"/>
      <c r="GC1429" s="159"/>
      <c r="GD1429" s="160"/>
      <c r="GE1429" s="161"/>
      <c r="GF1429" s="162"/>
      <c r="GG1429" s="163"/>
      <c r="GH1429" s="157"/>
      <c r="GI1429" s="159"/>
      <c r="GJ1429" s="160"/>
      <c r="GK1429" s="161"/>
      <c r="GL1429" s="162"/>
      <c r="GM1429" s="163"/>
      <c r="GN1429" s="157"/>
      <c r="GO1429" s="159"/>
      <c r="GP1429" s="160"/>
      <c r="GQ1429" s="161"/>
      <c r="GR1429" s="162"/>
      <c r="GS1429" s="163"/>
      <c r="GT1429" s="157"/>
      <c r="GU1429" s="159"/>
      <c r="GV1429" s="160"/>
      <c r="GW1429" s="161"/>
      <c r="GX1429" s="162"/>
      <c r="GY1429" s="163"/>
      <c r="GZ1429" s="157"/>
      <c r="HA1429" s="159"/>
      <c r="HB1429" s="160"/>
      <c r="HC1429" s="161"/>
      <c r="HD1429" s="162"/>
      <c r="HE1429" s="163"/>
      <c r="HF1429" s="157"/>
      <c r="HG1429" s="159"/>
      <c r="HH1429" s="160"/>
      <c r="HI1429" s="161"/>
      <c r="HJ1429" s="162"/>
      <c r="HK1429" s="163"/>
      <c r="HL1429" s="157"/>
      <c r="HM1429" s="159"/>
      <c r="HN1429" s="160"/>
      <c r="HO1429" s="161"/>
      <c r="HP1429" s="162"/>
      <c r="HQ1429" s="163"/>
      <c r="HR1429" s="157"/>
      <c r="HS1429" s="159"/>
      <c r="HT1429" s="160"/>
      <c r="HU1429" s="161"/>
      <c r="HV1429" s="162"/>
      <c r="HW1429" s="163"/>
      <c r="HX1429" s="157"/>
      <c r="HY1429" s="159"/>
      <c r="HZ1429" s="160"/>
      <c r="IA1429" s="161"/>
      <c r="IB1429" s="162"/>
      <c r="IC1429" s="163"/>
      <c r="ID1429" s="157"/>
      <c r="IE1429" s="159"/>
      <c r="IF1429" s="160"/>
      <c r="IG1429" s="161"/>
      <c r="IH1429" s="162"/>
      <c r="II1429" s="163"/>
      <c r="IJ1429" s="157"/>
      <c r="IK1429" s="159"/>
      <c r="IL1429" s="160"/>
      <c r="IM1429" s="161"/>
      <c r="IN1429" s="162"/>
      <c r="IO1429" s="163"/>
      <c r="IP1429" s="157"/>
      <c r="IQ1429" s="159"/>
      <c r="IR1429" s="160"/>
      <c r="IS1429" s="161"/>
      <c r="IT1429" s="162"/>
      <c r="IU1429" s="163"/>
      <c r="IV1429" s="157"/>
    </row>
    <row r="1430" spans="1:256" s="55" customFormat="1" ht="15" customHeight="1">
      <c r="A1430" s="120"/>
      <c r="B1430" s="157"/>
      <c r="C1430" s="72"/>
      <c r="D1430" s="3"/>
      <c r="E1430" s="73"/>
      <c r="F1430" s="73"/>
      <c r="G1430" s="74"/>
      <c r="I1430" s="158"/>
      <c r="J1430" s="157"/>
      <c r="K1430" s="159"/>
      <c r="L1430" s="160"/>
      <c r="M1430" s="161"/>
      <c r="N1430" s="162"/>
      <c r="O1430" s="163"/>
      <c r="P1430" s="157"/>
      <c r="Q1430" s="159"/>
      <c r="R1430" s="160"/>
      <c r="S1430" s="161"/>
      <c r="T1430" s="162"/>
      <c r="U1430" s="163"/>
      <c r="V1430" s="157"/>
      <c r="W1430" s="159"/>
      <c r="X1430" s="160"/>
      <c r="Y1430" s="161"/>
      <c r="Z1430" s="162"/>
      <c r="AA1430" s="163"/>
      <c r="AB1430" s="157"/>
      <c r="AC1430" s="159"/>
      <c r="AD1430" s="160"/>
      <c r="AE1430" s="161"/>
      <c r="AF1430" s="162"/>
      <c r="AG1430" s="163"/>
      <c r="AH1430" s="157"/>
      <c r="AI1430" s="159"/>
      <c r="AJ1430" s="160"/>
      <c r="AK1430" s="161"/>
      <c r="AL1430" s="162"/>
      <c r="AM1430" s="163"/>
      <c r="AN1430" s="157"/>
      <c r="AO1430" s="159"/>
      <c r="AP1430" s="160"/>
      <c r="AQ1430" s="161"/>
      <c r="AR1430" s="162"/>
      <c r="AS1430" s="163"/>
      <c r="AT1430" s="157"/>
      <c r="AU1430" s="159"/>
      <c r="AV1430" s="160"/>
      <c r="AW1430" s="161"/>
      <c r="AX1430" s="162"/>
      <c r="AY1430" s="163"/>
      <c r="AZ1430" s="157"/>
      <c r="BA1430" s="159"/>
      <c r="BB1430" s="160"/>
      <c r="BC1430" s="161"/>
      <c r="BD1430" s="162"/>
      <c r="BE1430" s="163"/>
      <c r="BF1430" s="157"/>
      <c r="BG1430" s="159"/>
      <c r="BH1430" s="160"/>
      <c r="BI1430" s="161"/>
      <c r="BJ1430" s="162"/>
      <c r="BK1430" s="163"/>
      <c r="BL1430" s="157"/>
      <c r="BM1430" s="159"/>
      <c r="BN1430" s="160"/>
      <c r="BO1430" s="161"/>
      <c r="BP1430" s="162"/>
      <c r="BQ1430" s="163"/>
      <c r="BR1430" s="157"/>
      <c r="BS1430" s="159"/>
      <c r="BT1430" s="160"/>
      <c r="BU1430" s="161"/>
      <c r="BV1430" s="162"/>
      <c r="BW1430" s="163"/>
      <c r="BX1430" s="157"/>
      <c r="BY1430" s="159"/>
      <c r="BZ1430" s="160"/>
      <c r="CA1430" s="161"/>
      <c r="CB1430" s="162"/>
      <c r="CC1430" s="163"/>
      <c r="CD1430" s="157"/>
      <c r="CE1430" s="159"/>
      <c r="CF1430" s="160"/>
      <c r="CG1430" s="161"/>
      <c r="CH1430" s="162"/>
      <c r="CI1430" s="163"/>
      <c r="CJ1430" s="157"/>
      <c r="CK1430" s="159"/>
      <c r="CL1430" s="160"/>
      <c r="CM1430" s="161"/>
      <c r="CN1430" s="162"/>
      <c r="CO1430" s="163"/>
      <c r="CP1430" s="157"/>
      <c r="CQ1430" s="159"/>
      <c r="CR1430" s="160"/>
      <c r="CS1430" s="161"/>
      <c r="CT1430" s="162"/>
      <c r="CU1430" s="163"/>
      <c r="CV1430" s="157"/>
      <c r="CW1430" s="159"/>
      <c r="CX1430" s="160"/>
      <c r="CY1430" s="161"/>
      <c r="CZ1430" s="162"/>
      <c r="DA1430" s="163"/>
      <c r="DB1430" s="157"/>
      <c r="DC1430" s="159"/>
      <c r="DD1430" s="160"/>
      <c r="DE1430" s="161"/>
      <c r="DF1430" s="162"/>
      <c r="DG1430" s="163"/>
      <c r="DH1430" s="157"/>
      <c r="DI1430" s="159"/>
      <c r="DJ1430" s="160"/>
      <c r="DK1430" s="161"/>
      <c r="DL1430" s="162"/>
      <c r="DM1430" s="163"/>
      <c r="DN1430" s="157"/>
      <c r="DO1430" s="159"/>
      <c r="DP1430" s="160"/>
      <c r="DQ1430" s="161"/>
      <c r="DR1430" s="162"/>
      <c r="DS1430" s="163"/>
      <c r="DT1430" s="157"/>
      <c r="DU1430" s="159"/>
      <c r="DV1430" s="160"/>
      <c r="DW1430" s="161"/>
      <c r="DX1430" s="162"/>
      <c r="DY1430" s="163"/>
      <c r="DZ1430" s="157"/>
      <c r="EA1430" s="159"/>
      <c r="EB1430" s="160"/>
      <c r="EC1430" s="161"/>
      <c r="ED1430" s="162"/>
      <c r="EE1430" s="163"/>
      <c r="EF1430" s="157"/>
      <c r="EG1430" s="159"/>
      <c r="EH1430" s="160"/>
      <c r="EI1430" s="161"/>
      <c r="EJ1430" s="162"/>
      <c r="EK1430" s="163"/>
      <c r="EL1430" s="157"/>
      <c r="EM1430" s="159"/>
      <c r="EN1430" s="160"/>
      <c r="EO1430" s="161"/>
      <c r="EP1430" s="162"/>
      <c r="EQ1430" s="163"/>
      <c r="ER1430" s="157"/>
      <c r="ES1430" s="159"/>
      <c r="ET1430" s="160"/>
      <c r="EU1430" s="161"/>
      <c r="EV1430" s="162"/>
      <c r="EW1430" s="163"/>
      <c r="EX1430" s="157"/>
      <c r="EY1430" s="159"/>
      <c r="EZ1430" s="160"/>
      <c r="FA1430" s="161"/>
      <c r="FB1430" s="162"/>
      <c r="FC1430" s="163"/>
      <c r="FD1430" s="157"/>
      <c r="FE1430" s="159"/>
      <c r="FF1430" s="160"/>
      <c r="FG1430" s="161"/>
      <c r="FH1430" s="162"/>
      <c r="FI1430" s="163"/>
      <c r="FJ1430" s="157"/>
      <c r="FK1430" s="159"/>
      <c r="FL1430" s="160"/>
      <c r="FM1430" s="161"/>
      <c r="FN1430" s="162"/>
      <c r="FO1430" s="163"/>
      <c r="FP1430" s="157"/>
      <c r="FQ1430" s="159"/>
      <c r="FR1430" s="160"/>
      <c r="FS1430" s="161"/>
      <c r="FT1430" s="162"/>
      <c r="FU1430" s="163"/>
      <c r="FV1430" s="157"/>
      <c r="FW1430" s="159"/>
      <c r="FX1430" s="160"/>
      <c r="FY1430" s="161"/>
      <c r="FZ1430" s="162"/>
      <c r="GA1430" s="163"/>
      <c r="GB1430" s="157"/>
      <c r="GC1430" s="159"/>
      <c r="GD1430" s="160"/>
      <c r="GE1430" s="161"/>
      <c r="GF1430" s="162"/>
      <c r="GG1430" s="163"/>
      <c r="GH1430" s="157"/>
      <c r="GI1430" s="159"/>
      <c r="GJ1430" s="160"/>
      <c r="GK1430" s="161"/>
      <c r="GL1430" s="162"/>
      <c r="GM1430" s="163"/>
      <c r="GN1430" s="157"/>
      <c r="GO1430" s="159"/>
      <c r="GP1430" s="160"/>
      <c r="GQ1430" s="161"/>
      <c r="GR1430" s="162"/>
      <c r="GS1430" s="163"/>
      <c r="GT1430" s="157"/>
      <c r="GU1430" s="159"/>
      <c r="GV1430" s="160"/>
      <c r="GW1430" s="161"/>
      <c r="GX1430" s="162"/>
      <c r="GY1430" s="163"/>
      <c r="GZ1430" s="157"/>
      <c r="HA1430" s="159"/>
      <c r="HB1430" s="160"/>
      <c r="HC1430" s="161"/>
      <c r="HD1430" s="162"/>
      <c r="HE1430" s="163"/>
      <c r="HF1430" s="157"/>
      <c r="HG1430" s="159"/>
      <c r="HH1430" s="160"/>
      <c r="HI1430" s="161"/>
      <c r="HJ1430" s="162"/>
      <c r="HK1430" s="163"/>
      <c r="HL1430" s="157"/>
      <c r="HM1430" s="159"/>
      <c r="HN1430" s="160"/>
      <c r="HO1430" s="161"/>
      <c r="HP1430" s="162"/>
      <c r="HQ1430" s="163"/>
      <c r="HR1430" s="157"/>
      <c r="HS1430" s="159"/>
      <c r="HT1430" s="160"/>
      <c r="HU1430" s="161"/>
      <c r="HV1430" s="162"/>
      <c r="HW1430" s="163"/>
      <c r="HX1430" s="157"/>
      <c r="HY1430" s="159"/>
      <c r="HZ1430" s="160"/>
      <c r="IA1430" s="161"/>
      <c r="IB1430" s="162"/>
      <c r="IC1430" s="163"/>
      <c r="ID1430" s="157"/>
      <c r="IE1430" s="159"/>
      <c r="IF1430" s="160"/>
      <c r="IG1430" s="161"/>
      <c r="IH1430" s="162"/>
      <c r="II1430" s="163"/>
      <c r="IJ1430" s="157"/>
      <c r="IK1430" s="159"/>
      <c r="IL1430" s="160"/>
      <c r="IM1430" s="161"/>
      <c r="IN1430" s="162"/>
      <c r="IO1430" s="163"/>
      <c r="IP1430" s="157"/>
      <c r="IQ1430" s="159"/>
      <c r="IR1430" s="160"/>
      <c r="IS1430" s="161"/>
      <c r="IT1430" s="162"/>
      <c r="IU1430" s="163"/>
      <c r="IV1430" s="157"/>
    </row>
    <row r="1431" spans="1:256" s="55" customFormat="1" ht="15" customHeight="1">
      <c r="A1431" s="120"/>
      <c r="B1431" s="157"/>
      <c r="C1431" s="72"/>
      <c r="D1431" s="3"/>
      <c r="E1431" s="73"/>
      <c r="F1431" s="73"/>
      <c r="G1431" s="74"/>
      <c r="I1431" s="158"/>
      <c r="J1431" s="157"/>
      <c r="K1431" s="159"/>
      <c r="L1431" s="160"/>
      <c r="M1431" s="161"/>
      <c r="N1431" s="162"/>
      <c r="O1431" s="163"/>
      <c r="P1431" s="157"/>
      <c r="Q1431" s="159"/>
      <c r="R1431" s="160"/>
      <c r="S1431" s="161"/>
      <c r="T1431" s="162"/>
      <c r="U1431" s="163"/>
      <c r="V1431" s="157"/>
      <c r="W1431" s="159"/>
      <c r="X1431" s="160"/>
      <c r="Y1431" s="161"/>
      <c r="Z1431" s="162"/>
      <c r="AA1431" s="163"/>
      <c r="AB1431" s="157"/>
      <c r="AC1431" s="159"/>
      <c r="AD1431" s="160"/>
      <c r="AE1431" s="161"/>
      <c r="AF1431" s="162"/>
      <c r="AG1431" s="163"/>
      <c r="AH1431" s="157"/>
      <c r="AI1431" s="159"/>
      <c r="AJ1431" s="160"/>
      <c r="AK1431" s="161"/>
      <c r="AL1431" s="162"/>
      <c r="AM1431" s="163"/>
      <c r="AN1431" s="157"/>
      <c r="AO1431" s="159"/>
      <c r="AP1431" s="160"/>
      <c r="AQ1431" s="161"/>
      <c r="AR1431" s="162"/>
      <c r="AS1431" s="163"/>
      <c r="AT1431" s="157"/>
      <c r="AU1431" s="159"/>
      <c r="AV1431" s="160"/>
      <c r="AW1431" s="161"/>
      <c r="AX1431" s="162"/>
      <c r="AY1431" s="163"/>
      <c r="AZ1431" s="157"/>
      <c r="BA1431" s="159"/>
      <c r="BB1431" s="160"/>
      <c r="BC1431" s="161"/>
      <c r="BD1431" s="162"/>
      <c r="BE1431" s="163"/>
      <c r="BF1431" s="157"/>
      <c r="BG1431" s="159"/>
      <c r="BH1431" s="160"/>
      <c r="BI1431" s="161"/>
      <c r="BJ1431" s="162"/>
      <c r="BK1431" s="163"/>
      <c r="BL1431" s="157"/>
      <c r="BM1431" s="159"/>
      <c r="BN1431" s="160"/>
      <c r="BO1431" s="161"/>
      <c r="BP1431" s="162"/>
      <c r="BQ1431" s="163"/>
      <c r="BR1431" s="157"/>
      <c r="BS1431" s="159"/>
      <c r="BT1431" s="160"/>
      <c r="BU1431" s="161"/>
      <c r="BV1431" s="162"/>
      <c r="BW1431" s="163"/>
      <c r="BX1431" s="157"/>
      <c r="BY1431" s="159"/>
      <c r="BZ1431" s="160"/>
      <c r="CA1431" s="161"/>
      <c r="CB1431" s="162"/>
      <c r="CC1431" s="163"/>
      <c r="CD1431" s="157"/>
      <c r="CE1431" s="159"/>
      <c r="CF1431" s="160"/>
      <c r="CG1431" s="161"/>
      <c r="CH1431" s="162"/>
      <c r="CI1431" s="163"/>
      <c r="CJ1431" s="157"/>
      <c r="CK1431" s="159"/>
      <c r="CL1431" s="160"/>
      <c r="CM1431" s="161"/>
      <c r="CN1431" s="162"/>
      <c r="CO1431" s="163"/>
      <c r="CP1431" s="157"/>
      <c r="CQ1431" s="159"/>
      <c r="CR1431" s="160"/>
      <c r="CS1431" s="161"/>
      <c r="CT1431" s="162"/>
      <c r="CU1431" s="163"/>
      <c r="CV1431" s="157"/>
      <c r="CW1431" s="159"/>
      <c r="CX1431" s="160"/>
      <c r="CY1431" s="161"/>
      <c r="CZ1431" s="162"/>
      <c r="DA1431" s="163"/>
      <c r="DB1431" s="157"/>
      <c r="DC1431" s="159"/>
      <c r="DD1431" s="160"/>
      <c r="DE1431" s="161"/>
      <c r="DF1431" s="162"/>
      <c r="DG1431" s="163"/>
      <c r="DH1431" s="157"/>
      <c r="DI1431" s="159"/>
      <c r="DJ1431" s="160"/>
      <c r="DK1431" s="161"/>
      <c r="DL1431" s="162"/>
      <c r="DM1431" s="163"/>
      <c r="DN1431" s="157"/>
      <c r="DO1431" s="159"/>
      <c r="DP1431" s="160"/>
      <c r="DQ1431" s="161"/>
      <c r="DR1431" s="162"/>
      <c r="DS1431" s="163"/>
      <c r="DT1431" s="157"/>
      <c r="DU1431" s="159"/>
      <c r="DV1431" s="160"/>
      <c r="DW1431" s="161"/>
      <c r="DX1431" s="162"/>
      <c r="DY1431" s="163"/>
      <c r="DZ1431" s="157"/>
      <c r="EA1431" s="159"/>
      <c r="EB1431" s="160"/>
      <c r="EC1431" s="161"/>
      <c r="ED1431" s="162"/>
      <c r="EE1431" s="163"/>
      <c r="EF1431" s="157"/>
      <c r="EG1431" s="159"/>
      <c r="EH1431" s="160"/>
      <c r="EI1431" s="161"/>
      <c r="EJ1431" s="162"/>
      <c r="EK1431" s="163"/>
      <c r="EL1431" s="157"/>
      <c r="EM1431" s="159"/>
      <c r="EN1431" s="160"/>
      <c r="EO1431" s="161"/>
      <c r="EP1431" s="162"/>
      <c r="EQ1431" s="163"/>
      <c r="ER1431" s="157"/>
      <c r="ES1431" s="159"/>
      <c r="ET1431" s="160"/>
      <c r="EU1431" s="161"/>
      <c r="EV1431" s="162"/>
      <c r="EW1431" s="163"/>
      <c r="EX1431" s="157"/>
      <c r="EY1431" s="159"/>
      <c r="EZ1431" s="160"/>
      <c r="FA1431" s="161"/>
      <c r="FB1431" s="162"/>
      <c r="FC1431" s="163"/>
      <c r="FD1431" s="157"/>
      <c r="FE1431" s="159"/>
      <c r="FF1431" s="160"/>
      <c r="FG1431" s="161"/>
      <c r="FH1431" s="162"/>
      <c r="FI1431" s="163"/>
      <c r="FJ1431" s="157"/>
      <c r="FK1431" s="159"/>
      <c r="FL1431" s="160"/>
      <c r="FM1431" s="161"/>
      <c r="FN1431" s="162"/>
      <c r="FO1431" s="163"/>
      <c r="FP1431" s="157"/>
      <c r="FQ1431" s="159"/>
      <c r="FR1431" s="160"/>
      <c r="FS1431" s="161"/>
      <c r="FT1431" s="162"/>
      <c r="FU1431" s="163"/>
      <c r="FV1431" s="157"/>
      <c r="FW1431" s="159"/>
      <c r="FX1431" s="160"/>
      <c r="FY1431" s="161"/>
      <c r="FZ1431" s="162"/>
      <c r="GA1431" s="163"/>
      <c r="GB1431" s="157"/>
      <c r="GC1431" s="159"/>
      <c r="GD1431" s="160"/>
      <c r="GE1431" s="161"/>
      <c r="GF1431" s="162"/>
      <c r="GG1431" s="163"/>
      <c r="GH1431" s="157"/>
      <c r="GI1431" s="159"/>
      <c r="GJ1431" s="160"/>
      <c r="GK1431" s="161"/>
      <c r="GL1431" s="162"/>
      <c r="GM1431" s="163"/>
      <c r="GN1431" s="157"/>
      <c r="GO1431" s="159"/>
      <c r="GP1431" s="160"/>
      <c r="GQ1431" s="161"/>
      <c r="GR1431" s="162"/>
      <c r="GS1431" s="163"/>
      <c r="GT1431" s="157"/>
      <c r="GU1431" s="159"/>
      <c r="GV1431" s="160"/>
      <c r="GW1431" s="161"/>
      <c r="GX1431" s="162"/>
      <c r="GY1431" s="163"/>
      <c r="GZ1431" s="157"/>
      <c r="HA1431" s="159"/>
      <c r="HB1431" s="160"/>
      <c r="HC1431" s="161"/>
      <c r="HD1431" s="162"/>
      <c r="HE1431" s="163"/>
      <c r="HF1431" s="157"/>
      <c r="HG1431" s="159"/>
      <c r="HH1431" s="160"/>
      <c r="HI1431" s="161"/>
      <c r="HJ1431" s="162"/>
      <c r="HK1431" s="163"/>
      <c r="HL1431" s="157"/>
      <c r="HM1431" s="159"/>
      <c r="HN1431" s="160"/>
      <c r="HO1431" s="161"/>
      <c r="HP1431" s="162"/>
      <c r="HQ1431" s="163"/>
      <c r="HR1431" s="157"/>
      <c r="HS1431" s="159"/>
      <c r="HT1431" s="160"/>
      <c r="HU1431" s="161"/>
      <c r="HV1431" s="162"/>
      <c r="HW1431" s="163"/>
      <c r="HX1431" s="157"/>
      <c r="HY1431" s="159"/>
      <c r="HZ1431" s="160"/>
      <c r="IA1431" s="161"/>
      <c r="IB1431" s="162"/>
      <c r="IC1431" s="163"/>
      <c r="ID1431" s="157"/>
      <c r="IE1431" s="159"/>
      <c r="IF1431" s="160"/>
      <c r="IG1431" s="161"/>
      <c r="IH1431" s="162"/>
      <c r="II1431" s="163"/>
      <c r="IJ1431" s="157"/>
      <c r="IK1431" s="159"/>
      <c r="IL1431" s="160"/>
      <c r="IM1431" s="161"/>
      <c r="IN1431" s="162"/>
      <c r="IO1431" s="163"/>
      <c r="IP1431" s="157"/>
      <c r="IQ1431" s="159"/>
      <c r="IR1431" s="160"/>
      <c r="IS1431" s="161"/>
      <c r="IT1431" s="162"/>
      <c r="IU1431" s="163"/>
      <c r="IV1431" s="157"/>
    </row>
    <row r="1432" spans="1:9" s="55" customFormat="1" ht="15" customHeight="1">
      <c r="A1432" s="164"/>
      <c r="B1432" s="829" t="s">
        <v>234</v>
      </c>
      <c r="C1432" s="830"/>
      <c r="D1432" s="830"/>
      <c r="E1432" s="831"/>
      <c r="F1432" s="106"/>
      <c r="G1432" s="106">
        <f>SUM(G1405:G1431)</f>
        <v>0</v>
      </c>
      <c r="H1432" s="106">
        <f>SUM(H1405:H1431)</f>
        <v>0</v>
      </c>
      <c r="I1432" s="77"/>
    </row>
    <row r="1433" spans="1:9" s="55" customFormat="1" ht="15" customHeight="1">
      <c r="A1433" s="165"/>
      <c r="B1433" s="108"/>
      <c r="C1433" s="108"/>
      <c r="D1433" s="108"/>
      <c r="E1433" s="108"/>
      <c r="F1433" s="108"/>
      <c r="G1433" s="111"/>
      <c r="I1433" s="77"/>
    </row>
    <row r="1434" spans="1:9" s="55" customFormat="1" ht="15" customHeight="1">
      <c r="A1434" s="78" t="s">
        <v>253</v>
      </c>
      <c r="B1434" s="79" t="s">
        <v>456</v>
      </c>
      <c r="C1434" s="80"/>
      <c r="D1434" s="81"/>
      <c r="E1434" s="81"/>
      <c r="F1434" s="81"/>
      <c r="G1434" s="115"/>
      <c r="I1434" s="77"/>
    </row>
    <row r="1435" spans="1:9" s="55" customFormat="1" ht="15" customHeight="1">
      <c r="A1435" s="70"/>
      <c r="B1435" s="152"/>
      <c r="C1435" s="72"/>
      <c r="D1435" s="3"/>
      <c r="E1435" s="73"/>
      <c r="F1435" s="73"/>
      <c r="G1435" s="74"/>
      <c r="I1435" s="77"/>
    </row>
    <row r="1436" spans="1:9" s="55" customFormat="1" ht="15" customHeight="1">
      <c r="A1436" s="70"/>
      <c r="B1436" s="152"/>
      <c r="C1436" s="72"/>
      <c r="D1436" s="3"/>
      <c r="E1436" s="73"/>
      <c r="F1436" s="73"/>
      <c r="G1436" s="74"/>
      <c r="I1436" s="77"/>
    </row>
    <row r="1437" spans="1:9" s="55" customFormat="1" ht="15" customHeight="1">
      <c r="A1437" s="70" t="s">
        <v>196</v>
      </c>
      <c r="B1437" s="152" t="s">
        <v>429</v>
      </c>
      <c r="C1437" s="72"/>
      <c r="D1437" s="3"/>
      <c r="E1437" s="73"/>
      <c r="F1437" s="73"/>
      <c r="G1437" s="74"/>
      <c r="I1437" s="77"/>
    </row>
    <row r="1438" spans="1:9" s="55" customFormat="1" ht="15" customHeight="1">
      <c r="A1438" s="70"/>
      <c r="B1438" s="152" t="s">
        <v>433</v>
      </c>
      <c r="C1438" s="72"/>
      <c r="D1438" s="3"/>
      <c r="E1438" s="73"/>
      <c r="F1438" s="73"/>
      <c r="G1438" s="74"/>
      <c r="I1438" s="77"/>
    </row>
    <row r="1439" spans="1:9" s="55" customFormat="1" ht="15" customHeight="1">
      <c r="A1439" s="70"/>
      <c r="B1439" s="152" t="s">
        <v>430</v>
      </c>
      <c r="C1439" s="72"/>
      <c r="D1439" s="3"/>
      <c r="E1439" s="73"/>
      <c r="F1439" s="73"/>
      <c r="G1439" s="74"/>
      <c r="I1439" s="77"/>
    </row>
    <row r="1440" spans="2:9" s="55" customFormat="1" ht="15" customHeight="1">
      <c r="B1440" s="152" t="s">
        <v>431</v>
      </c>
      <c r="C1440" s="72"/>
      <c r="D1440" s="3"/>
      <c r="E1440" s="73"/>
      <c r="F1440" s="73"/>
      <c r="G1440" s="74"/>
      <c r="I1440" s="77"/>
    </row>
    <row r="1441" spans="1:9" s="55" customFormat="1" ht="15" customHeight="1">
      <c r="A1441" s="70"/>
      <c r="B1441" s="152" t="s">
        <v>432</v>
      </c>
      <c r="C1441" s="72"/>
      <c r="D1441" s="3"/>
      <c r="E1441" s="73"/>
      <c r="F1441" s="73"/>
      <c r="G1441" s="74"/>
      <c r="I1441" s="77"/>
    </row>
    <row r="1442" spans="1:9" s="55" customFormat="1" ht="15" customHeight="1">
      <c r="A1442" s="70"/>
      <c r="B1442" s="152"/>
      <c r="C1442" s="72"/>
      <c r="D1442" s="3"/>
      <c r="E1442" s="73"/>
      <c r="F1442" s="73"/>
      <c r="G1442" s="74"/>
      <c r="I1442" s="77"/>
    </row>
    <row r="1443" spans="1:9" s="55" customFormat="1" ht="15" customHeight="1">
      <c r="A1443" s="70"/>
      <c r="B1443" s="152"/>
      <c r="C1443" s="72"/>
      <c r="D1443" s="3"/>
      <c r="E1443" s="73"/>
      <c r="F1443" s="73"/>
      <c r="G1443" s="74"/>
      <c r="I1443" s="77"/>
    </row>
    <row r="1444" spans="1:9" s="55" customFormat="1" ht="15" customHeight="1">
      <c r="A1444" s="70"/>
      <c r="B1444" s="152"/>
      <c r="C1444" s="72"/>
      <c r="D1444" s="3"/>
      <c r="E1444" s="73"/>
      <c r="F1444" s="73"/>
      <c r="G1444" s="74"/>
      <c r="I1444" s="77"/>
    </row>
    <row r="1445" spans="1:9" s="55" customFormat="1" ht="15" customHeight="1">
      <c r="A1445" s="70"/>
      <c r="B1445" s="71" t="s">
        <v>182</v>
      </c>
      <c r="C1445" s="72" t="s">
        <v>201</v>
      </c>
      <c r="D1445" s="7">
        <v>1</v>
      </c>
      <c r="E1445" s="27"/>
      <c r="F1445" s="73">
        <f>E1445*1.2</f>
        <v>0</v>
      </c>
      <c r="G1445" s="92">
        <f>D1445*E1445</f>
        <v>0</v>
      </c>
      <c r="H1445" s="73">
        <f>G1445*1.2</f>
        <v>0</v>
      </c>
      <c r="I1445" s="77"/>
    </row>
    <row r="1446" spans="1:9" s="55" customFormat="1" ht="15" customHeight="1">
      <c r="A1446" s="70"/>
      <c r="B1446" s="152"/>
      <c r="C1446" s="72"/>
      <c r="D1446" s="3"/>
      <c r="E1446" s="73"/>
      <c r="F1446" s="73"/>
      <c r="G1446" s="74"/>
      <c r="I1446" s="77"/>
    </row>
    <row r="1447" spans="1:9" s="55" customFormat="1" ht="15" customHeight="1">
      <c r="A1447" s="70"/>
      <c r="B1447" s="152"/>
      <c r="C1447" s="72"/>
      <c r="D1447" s="3"/>
      <c r="E1447" s="73"/>
      <c r="F1447" s="73"/>
      <c r="G1447" s="74"/>
      <c r="I1447" s="77"/>
    </row>
    <row r="1448" spans="1:9" s="55" customFormat="1" ht="15" customHeight="1">
      <c r="A1448" s="70"/>
      <c r="B1448" s="152"/>
      <c r="C1448" s="72"/>
      <c r="D1448" s="3"/>
      <c r="E1448" s="73"/>
      <c r="F1448" s="73"/>
      <c r="G1448" s="74"/>
      <c r="I1448" s="77"/>
    </row>
    <row r="1449" spans="1:9" s="55" customFormat="1" ht="15" customHeight="1">
      <c r="A1449" s="164"/>
      <c r="B1449" s="829" t="s">
        <v>457</v>
      </c>
      <c r="C1449" s="830"/>
      <c r="D1449" s="830"/>
      <c r="E1449" s="831"/>
      <c r="F1449" s="106"/>
      <c r="G1449" s="106">
        <f>SUM(G1435:G1446)</f>
        <v>0</v>
      </c>
      <c r="H1449" s="106">
        <f>SUM(H1435:H1446)</f>
        <v>0</v>
      </c>
      <c r="I1449" s="77"/>
    </row>
    <row r="1450" spans="1:9" s="55" customFormat="1" ht="15" customHeight="1">
      <c r="A1450" s="166"/>
      <c r="B1450" s="167"/>
      <c r="C1450" s="168"/>
      <c r="D1450" s="169"/>
      <c r="E1450" s="161"/>
      <c r="F1450" s="161"/>
      <c r="G1450" s="161"/>
      <c r="H1450" s="132"/>
      <c r="I1450" s="54"/>
    </row>
    <row r="1451" spans="1:9" s="55" customFormat="1" ht="15" customHeight="1">
      <c r="A1451" s="166"/>
      <c r="B1451" s="170" t="s">
        <v>458</v>
      </c>
      <c r="C1451" s="171"/>
      <c r="D1451" s="171"/>
      <c r="E1451" s="171"/>
      <c r="F1451" s="171"/>
      <c r="G1451" s="171"/>
      <c r="H1451" s="171"/>
      <c r="I1451" s="54"/>
    </row>
    <row r="1452" spans="1:9" s="55" customFormat="1" ht="15" customHeight="1">
      <c r="A1452" s="166"/>
      <c r="B1452" s="172"/>
      <c r="C1452" s="168"/>
      <c r="D1452" s="169"/>
      <c r="E1452" s="161"/>
      <c r="F1452" s="161"/>
      <c r="G1452" s="161"/>
      <c r="H1452" s="132"/>
      <c r="I1452" s="54"/>
    </row>
    <row r="1453" spans="1:9" s="55" customFormat="1" ht="18.75" customHeight="1">
      <c r="A1453" s="173" t="s">
        <v>185</v>
      </c>
      <c r="B1453" s="817" t="s">
        <v>459</v>
      </c>
      <c r="C1453" s="818"/>
      <c r="D1453" s="819"/>
      <c r="E1453" s="174" t="s">
        <v>460</v>
      </c>
      <c r="F1453" s="175"/>
      <c r="G1453" s="61" t="s">
        <v>1252</v>
      </c>
      <c r="H1453" s="61" t="s">
        <v>1253</v>
      </c>
      <c r="I1453" s="54"/>
    </row>
    <row r="1454" spans="2:9" s="55" customFormat="1" ht="9.75" customHeight="1">
      <c r="B1454" s="176"/>
      <c r="C1454" s="177"/>
      <c r="D1454" s="178"/>
      <c r="E1454" s="179"/>
      <c r="F1454" s="180"/>
      <c r="G1454" s="180"/>
      <c r="H1454" s="181"/>
      <c r="I1454" s="54"/>
    </row>
    <row r="1455" spans="1:9" s="55" customFormat="1" ht="15" customHeight="1">
      <c r="A1455" s="182" t="s">
        <v>188</v>
      </c>
      <c r="B1455" s="183" t="s">
        <v>461</v>
      </c>
      <c r="C1455" s="184"/>
      <c r="D1455" s="185"/>
      <c r="F1455" s="186"/>
      <c r="G1455" s="186">
        <f>SUM(G202)</f>
        <v>0</v>
      </c>
      <c r="H1455" s="186">
        <f>SUM(H202)</f>
        <v>0</v>
      </c>
      <c r="I1455" s="187"/>
    </row>
    <row r="1456" spans="1:9" s="55" customFormat="1" ht="10.5" customHeight="1">
      <c r="A1456" s="182"/>
      <c r="B1456" s="183"/>
      <c r="C1456" s="184"/>
      <c r="D1456" s="185"/>
      <c r="F1456" s="188"/>
      <c r="G1456" s="188"/>
      <c r="H1456" s="188"/>
      <c r="I1456" s="189"/>
    </row>
    <row r="1457" spans="1:9" s="55" customFormat="1" ht="15" customHeight="1">
      <c r="A1457" s="182" t="s">
        <v>881</v>
      </c>
      <c r="B1457" s="183" t="s">
        <v>882</v>
      </c>
      <c r="C1457" s="184"/>
      <c r="D1457" s="185"/>
      <c r="F1457" s="186"/>
      <c r="G1457" s="186">
        <f>SUM(G229)</f>
        <v>0</v>
      </c>
      <c r="H1457" s="186">
        <f>SUM(H229)</f>
        <v>0</v>
      </c>
      <c r="I1457" s="187"/>
    </row>
    <row r="1458" spans="1:9" s="55" customFormat="1" ht="10.5" customHeight="1">
      <c r="A1458" s="182"/>
      <c r="B1458" s="183"/>
      <c r="C1458" s="184"/>
      <c r="D1458" s="185"/>
      <c r="F1458" s="188"/>
      <c r="G1458" s="188"/>
      <c r="H1458" s="188"/>
      <c r="I1458" s="189"/>
    </row>
    <row r="1459" spans="1:9" s="55" customFormat="1" ht="15" customHeight="1">
      <c r="A1459" s="182" t="s">
        <v>884</v>
      </c>
      <c r="B1459" s="183" t="s">
        <v>885</v>
      </c>
      <c r="C1459" s="184"/>
      <c r="D1459" s="185"/>
      <c r="F1459" s="186"/>
      <c r="G1459" s="186">
        <f>SUM(G246)</f>
        <v>0</v>
      </c>
      <c r="H1459" s="186">
        <f>SUM(H246)</f>
        <v>0</v>
      </c>
      <c r="I1459" s="187"/>
    </row>
    <row r="1460" spans="1:9" s="55" customFormat="1" ht="10.5" customHeight="1">
      <c r="A1460" s="182"/>
      <c r="B1460" s="183"/>
      <c r="C1460" s="184"/>
      <c r="D1460" s="185"/>
      <c r="F1460" s="188"/>
      <c r="G1460" s="188"/>
      <c r="H1460" s="188"/>
      <c r="I1460" s="189"/>
    </row>
    <row r="1461" spans="1:9" s="55" customFormat="1" ht="15" customHeight="1">
      <c r="A1461" s="182" t="s">
        <v>648</v>
      </c>
      <c r="B1461" s="183" t="s">
        <v>651</v>
      </c>
      <c r="C1461" s="184"/>
      <c r="D1461" s="185"/>
      <c r="F1461" s="186"/>
      <c r="G1461" s="186">
        <f>SUM(G392)</f>
        <v>0</v>
      </c>
      <c r="H1461" s="186">
        <f>SUM(H392)</f>
        <v>0</v>
      </c>
      <c r="I1461" s="187"/>
    </row>
    <row r="1462" spans="1:9" s="55" customFormat="1" ht="10.5" customHeight="1">
      <c r="A1462" s="182"/>
      <c r="B1462" s="183"/>
      <c r="C1462" s="184"/>
      <c r="D1462" s="185"/>
      <c r="F1462" s="188"/>
      <c r="G1462" s="188"/>
      <c r="H1462" s="188"/>
      <c r="I1462" s="190"/>
    </row>
    <row r="1463" spans="1:9" s="55" customFormat="1" ht="15" customHeight="1">
      <c r="A1463" s="182" t="s">
        <v>650</v>
      </c>
      <c r="B1463" s="183" t="s">
        <v>1012</v>
      </c>
      <c r="C1463" s="184"/>
      <c r="D1463" s="185"/>
      <c r="F1463" s="186"/>
      <c r="G1463" s="186">
        <f>SUM(G412)</f>
        <v>0</v>
      </c>
      <c r="H1463" s="186">
        <f>SUM(H412)</f>
        <v>0</v>
      </c>
      <c r="I1463" s="187"/>
    </row>
    <row r="1464" spans="1:9" s="55" customFormat="1" ht="10.5" customHeight="1">
      <c r="A1464" s="182"/>
      <c r="B1464" s="183"/>
      <c r="C1464" s="184"/>
      <c r="D1464" s="185"/>
      <c r="F1464" s="188"/>
      <c r="G1464" s="188"/>
      <c r="H1464" s="188"/>
      <c r="I1464" s="190"/>
    </row>
    <row r="1465" spans="1:9" s="55" customFormat="1" ht="15" customHeight="1">
      <c r="A1465" s="182" t="s">
        <v>444</v>
      </c>
      <c r="B1465" s="183" t="s">
        <v>446</v>
      </c>
      <c r="C1465" s="184"/>
      <c r="D1465" s="185"/>
      <c r="F1465" s="186"/>
      <c r="G1465" s="186">
        <f>SUM(G419)</f>
        <v>0</v>
      </c>
      <c r="H1465" s="186">
        <f>SUM(H419)</f>
        <v>0</v>
      </c>
      <c r="I1465" s="187"/>
    </row>
    <row r="1466" spans="1:9" s="55" customFormat="1" ht="10.5" customHeight="1">
      <c r="A1466" s="182"/>
      <c r="B1466" s="183"/>
      <c r="C1466" s="184"/>
      <c r="D1466" s="185"/>
      <c r="F1466" s="188"/>
      <c r="G1466" s="188"/>
      <c r="H1466" s="188"/>
      <c r="I1466" s="187"/>
    </row>
    <row r="1467" spans="1:9" s="55" customFormat="1" ht="15" customHeight="1">
      <c r="A1467" s="182" t="s">
        <v>445</v>
      </c>
      <c r="B1467" s="183" t="s">
        <v>451</v>
      </c>
      <c r="C1467" s="184"/>
      <c r="D1467" s="185"/>
      <c r="F1467" s="191"/>
      <c r="G1467" s="191">
        <f>SUM(G426)</f>
        <v>0</v>
      </c>
      <c r="H1467" s="191">
        <f>SUM(H426)</f>
        <v>0</v>
      </c>
      <c r="I1467" s="187"/>
    </row>
    <row r="1468" spans="1:9" s="55" customFormat="1" ht="10.5" customHeight="1">
      <c r="A1468" s="182"/>
      <c r="B1468" s="183"/>
      <c r="C1468" s="184"/>
      <c r="D1468" s="185"/>
      <c r="F1468" s="188"/>
      <c r="G1468" s="188"/>
      <c r="H1468" s="188"/>
      <c r="I1468" s="187"/>
    </row>
    <row r="1469" spans="1:9" s="55" customFormat="1" ht="15" customHeight="1">
      <c r="A1469" s="182" t="s">
        <v>450</v>
      </c>
      <c r="B1469" s="183" t="s">
        <v>466</v>
      </c>
      <c r="C1469" s="184"/>
      <c r="D1469" s="185"/>
      <c r="F1469" s="186"/>
      <c r="G1469" s="186">
        <f>SUM(G655)</f>
        <v>0</v>
      </c>
      <c r="H1469" s="186">
        <f>SUM(H655)</f>
        <v>0</v>
      </c>
      <c r="I1469" s="187"/>
    </row>
    <row r="1470" spans="1:9" s="55" customFormat="1" ht="10.5" customHeight="1">
      <c r="A1470" s="182"/>
      <c r="B1470" s="183"/>
      <c r="C1470" s="184"/>
      <c r="D1470" s="185"/>
      <c r="F1470" s="188"/>
      <c r="G1470" s="188"/>
      <c r="H1470" s="188"/>
      <c r="I1470" s="187"/>
    </row>
    <row r="1471" spans="1:9" s="55" customFormat="1" ht="15" customHeight="1">
      <c r="A1471" s="182" t="s">
        <v>453</v>
      </c>
      <c r="B1471" s="183" t="s">
        <v>462</v>
      </c>
      <c r="C1471" s="184"/>
      <c r="D1471" s="185"/>
      <c r="F1471" s="186"/>
      <c r="G1471" s="186">
        <f>SUM(G744)</f>
        <v>0</v>
      </c>
      <c r="H1471" s="186">
        <f>SUM(H744)</f>
        <v>0</v>
      </c>
      <c r="I1471" s="187"/>
    </row>
    <row r="1472" spans="1:9" s="55" customFormat="1" ht="10.5" customHeight="1">
      <c r="A1472" s="182"/>
      <c r="B1472" s="183"/>
      <c r="C1472" s="184"/>
      <c r="D1472" s="185"/>
      <c r="F1472" s="188"/>
      <c r="G1472" s="188"/>
      <c r="H1472" s="188"/>
      <c r="I1472" s="187"/>
    </row>
    <row r="1473" spans="1:9" s="55" customFormat="1" ht="15" customHeight="1">
      <c r="A1473" s="182" t="s">
        <v>465</v>
      </c>
      <c r="B1473" s="183" t="s">
        <v>645</v>
      </c>
      <c r="C1473" s="184"/>
      <c r="D1473" s="185"/>
      <c r="F1473" s="186"/>
      <c r="G1473" s="186">
        <f>SUM(G758)</f>
        <v>0</v>
      </c>
      <c r="H1473" s="186">
        <f>SUM(H758)</f>
        <v>0</v>
      </c>
      <c r="I1473" s="187"/>
    </row>
    <row r="1474" spans="1:9" s="55" customFormat="1" ht="10.5" customHeight="1">
      <c r="A1474" s="182"/>
      <c r="B1474" s="183"/>
      <c r="C1474" s="184"/>
      <c r="D1474" s="185"/>
      <c r="F1474" s="188"/>
      <c r="G1474" s="188"/>
      <c r="H1474" s="188"/>
      <c r="I1474" s="187"/>
    </row>
    <row r="1475" spans="1:9" s="55" customFormat="1" ht="15" customHeight="1">
      <c r="A1475" s="182" t="s">
        <v>468</v>
      </c>
      <c r="B1475" s="183" t="s">
        <v>469</v>
      </c>
      <c r="C1475" s="184"/>
      <c r="D1475" s="185"/>
      <c r="F1475" s="186"/>
      <c r="G1475" s="186">
        <f>SUM(G789)</f>
        <v>0</v>
      </c>
      <c r="H1475" s="186">
        <f>SUM(H789)</f>
        <v>0</v>
      </c>
      <c r="I1475" s="187"/>
    </row>
    <row r="1476" spans="1:9" s="55" customFormat="1" ht="10.5" customHeight="1">
      <c r="A1476" s="182"/>
      <c r="B1476" s="183"/>
      <c r="C1476" s="184"/>
      <c r="D1476" s="185"/>
      <c r="F1476" s="188"/>
      <c r="G1476" s="188"/>
      <c r="H1476" s="188"/>
      <c r="I1476" s="187"/>
    </row>
    <row r="1477" spans="1:9" s="55" customFormat="1" ht="15" customHeight="1">
      <c r="A1477" s="182" t="s">
        <v>482</v>
      </c>
      <c r="B1477" s="183" t="s">
        <v>486</v>
      </c>
      <c r="C1477" s="184"/>
      <c r="D1477" s="185"/>
      <c r="F1477" s="186"/>
      <c r="G1477" s="186">
        <f>SUM(G872)</f>
        <v>0</v>
      </c>
      <c r="H1477" s="186">
        <f>SUM(H872)</f>
        <v>0</v>
      </c>
      <c r="I1477" s="187"/>
    </row>
    <row r="1478" spans="1:9" s="55" customFormat="1" ht="10.5" customHeight="1">
      <c r="A1478" s="182"/>
      <c r="B1478" s="183"/>
      <c r="C1478" s="184"/>
      <c r="D1478" s="185"/>
      <c r="F1478" s="188"/>
      <c r="G1478" s="188"/>
      <c r="H1478" s="188"/>
      <c r="I1478" s="187"/>
    </row>
    <row r="1479" spans="1:9" s="55" customFormat="1" ht="15" customHeight="1">
      <c r="A1479" s="182" t="s">
        <v>485</v>
      </c>
      <c r="B1479" s="183" t="s">
        <v>202</v>
      </c>
      <c r="C1479" s="184"/>
      <c r="D1479" s="185"/>
      <c r="F1479" s="186"/>
      <c r="G1479" s="186">
        <f>SUM(G968)</f>
        <v>0</v>
      </c>
      <c r="H1479" s="186">
        <f>SUM(H968)</f>
        <v>0</v>
      </c>
      <c r="I1479" s="187"/>
    </row>
    <row r="1480" spans="1:9" s="55" customFormat="1" ht="10.5" customHeight="1">
      <c r="A1480" s="182"/>
      <c r="B1480" s="183"/>
      <c r="C1480" s="184"/>
      <c r="D1480" s="185"/>
      <c r="F1480" s="188"/>
      <c r="G1480" s="188"/>
      <c r="H1480" s="188"/>
      <c r="I1480" s="187"/>
    </row>
    <row r="1481" spans="1:9" s="55" customFormat="1" ht="15" customHeight="1">
      <c r="A1481" s="182" t="s">
        <v>488</v>
      </c>
      <c r="B1481" s="183" t="s">
        <v>205</v>
      </c>
      <c r="C1481" s="184"/>
      <c r="D1481" s="185"/>
      <c r="F1481" s="186"/>
      <c r="G1481" s="186">
        <f>SUM(G993)</f>
        <v>0</v>
      </c>
      <c r="H1481" s="186">
        <f>SUM(H993)</f>
        <v>0</v>
      </c>
      <c r="I1481" s="189"/>
    </row>
    <row r="1482" spans="1:9" s="55" customFormat="1" ht="10.5" customHeight="1">
      <c r="A1482" s="182"/>
      <c r="B1482" s="183"/>
      <c r="C1482" s="184"/>
      <c r="D1482" s="185"/>
      <c r="F1482" s="188"/>
      <c r="G1482" s="188"/>
      <c r="H1482" s="188"/>
      <c r="I1482" s="187"/>
    </row>
    <row r="1483" spans="1:9" s="55" customFormat="1" ht="15" customHeight="1">
      <c r="A1483" s="182" t="s">
        <v>204</v>
      </c>
      <c r="B1483" s="183" t="s">
        <v>210</v>
      </c>
      <c r="C1483" s="184"/>
      <c r="D1483" s="185"/>
      <c r="F1483" s="186"/>
      <c r="G1483" s="186">
        <f>SUM(G1103)</f>
        <v>0</v>
      </c>
      <c r="H1483" s="186">
        <f>SUM(H1103)</f>
        <v>0</v>
      </c>
      <c r="I1483" s="189"/>
    </row>
    <row r="1484" spans="1:9" s="55" customFormat="1" ht="10.5" customHeight="1">
      <c r="A1484" s="182"/>
      <c r="B1484" s="183"/>
      <c r="C1484" s="184"/>
      <c r="D1484" s="185"/>
      <c r="F1484" s="188"/>
      <c r="G1484" s="188"/>
      <c r="H1484" s="188"/>
      <c r="I1484" s="187"/>
    </row>
    <row r="1485" spans="1:9" s="55" customFormat="1" ht="15" customHeight="1">
      <c r="A1485" s="182" t="s">
        <v>209</v>
      </c>
      <c r="B1485" s="183" t="s">
        <v>463</v>
      </c>
      <c r="C1485" s="184"/>
      <c r="D1485" s="185"/>
      <c r="F1485" s="186"/>
      <c r="G1485" s="186">
        <f>SUM(G1110)</f>
        <v>0</v>
      </c>
      <c r="H1485" s="186">
        <f>SUM(H1110)</f>
        <v>0</v>
      </c>
      <c r="I1485" s="189"/>
    </row>
    <row r="1486" spans="1:9" s="55" customFormat="1" ht="10.5" customHeight="1">
      <c r="A1486" s="182"/>
      <c r="B1486" s="183"/>
      <c r="C1486" s="184"/>
      <c r="D1486" s="185"/>
      <c r="F1486" s="188"/>
      <c r="G1486" s="188"/>
      <c r="H1486" s="188"/>
      <c r="I1486" s="187"/>
    </row>
    <row r="1487" spans="1:9" s="55" customFormat="1" ht="15" customHeight="1">
      <c r="A1487" s="182" t="s">
        <v>212</v>
      </c>
      <c r="B1487" s="183" t="s">
        <v>214</v>
      </c>
      <c r="C1487" s="184"/>
      <c r="D1487" s="185"/>
      <c r="F1487" s="192"/>
      <c r="G1487" s="192">
        <f>SUM(G1325)</f>
        <v>0</v>
      </c>
      <c r="H1487" s="192">
        <f>SUM(H1325)</f>
        <v>0</v>
      </c>
      <c r="I1487" s="190"/>
    </row>
    <row r="1488" spans="1:9" s="55" customFormat="1" ht="10.5" customHeight="1">
      <c r="A1488" s="182"/>
      <c r="B1488" s="183"/>
      <c r="C1488" s="184"/>
      <c r="D1488" s="185"/>
      <c r="F1488" s="188"/>
      <c r="G1488" s="188"/>
      <c r="H1488" s="188"/>
      <c r="I1488" s="187"/>
    </row>
    <row r="1489" spans="1:9" s="55" customFormat="1" ht="15" customHeight="1">
      <c r="A1489" s="182" t="s">
        <v>213</v>
      </c>
      <c r="B1489" s="183" t="s">
        <v>658</v>
      </c>
      <c r="C1489" s="184"/>
      <c r="D1489" s="185"/>
      <c r="F1489" s="192"/>
      <c r="G1489" s="192">
        <f>SUM(G1402)</f>
        <v>0</v>
      </c>
      <c r="H1489" s="192">
        <f>SUM(H1402)</f>
        <v>0</v>
      </c>
      <c r="I1489" s="190"/>
    </row>
    <row r="1490" spans="1:9" s="55" customFormat="1" ht="10.5" customHeight="1">
      <c r="A1490" s="182"/>
      <c r="B1490" s="183"/>
      <c r="C1490" s="184"/>
      <c r="D1490" s="185"/>
      <c r="F1490" s="188"/>
      <c r="G1490" s="188"/>
      <c r="H1490" s="188"/>
      <c r="I1490" s="187"/>
    </row>
    <row r="1491" spans="1:9" s="55" customFormat="1" ht="15" customHeight="1">
      <c r="A1491" s="182" t="s">
        <v>235</v>
      </c>
      <c r="B1491" s="183" t="s">
        <v>438</v>
      </c>
      <c r="C1491" s="184"/>
      <c r="D1491" s="185"/>
      <c r="F1491" s="186"/>
      <c r="G1491" s="186">
        <f>SUM(G1432)</f>
        <v>0</v>
      </c>
      <c r="H1491" s="186">
        <f>SUM(H1432)</f>
        <v>0</v>
      </c>
      <c r="I1491" s="189"/>
    </row>
    <row r="1492" spans="1:9" s="55" customFormat="1" ht="10.5" customHeight="1">
      <c r="A1492" s="182"/>
      <c r="B1492" s="183"/>
      <c r="C1492" s="184"/>
      <c r="D1492" s="185"/>
      <c r="F1492" s="188"/>
      <c r="G1492" s="188"/>
      <c r="H1492" s="188"/>
      <c r="I1492" s="187"/>
    </row>
    <row r="1493" spans="1:9" s="55" customFormat="1" ht="15" customHeight="1">
      <c r="A1493" s="182" t="s">
        <v>253</v>
      </c>
      <c r="B1493" s="183" t="s">
        <v>456</v>
      </c>
      <c r="C1493" s="184"/>
      <c r="D1493" s="185"/>
      <c r="F1493" s="186"/>
      <c r="G1493" s="186">
        <f>SUM(G1449)</f>
        <v>0</v>
      </c>
      <c r="H1493" s="186">
        <f>SUM(H1449)</f>
        <v>0</v>
      </c>
      <c r="I1493" s="189"/>
    </row>
    <row r="1494" spans="1:9" s="55" customFormat="1" ht="10.5" customHeight="1">
      <c r="A1494" s="193"/>
      <c r="B1494" s="183"/>
      <c r="C1494" s="184"/>
      <c r="D1494" s="185"/>
      <c r="E1494" s="188"/>
      <c r="F1494" s="186"/>
      <c r="G1494" s="186"/>
      <c r="H1494" s="186"/>
      <c r="I1494" s="189"/>
    </row>
    <row r="1495" spans="1:9" s="55" customFormat="1" ht="18.75" customHeight="1">
      <c r="A1495" s="194"/>
      <c r="B1495" s="814" t="s">
        <v>464</v>
      </c>
      <c r="C1495" s="815"/>
      <c r="D1495" s="816"/>
      <c r="E1495" s="195"/>
      <c r="F1495" s="195"/>
      <c r="G1495" s="195">
        <f>SUM(G1435:G1494)</f>
        <v>0</v>
      </c>
      <c r="H1495" s="195">
        <f>SUM(H1435:H1494)</f>
        <v>0</v>
      </c>
      <c r="I1495" s="190"/>
    </row>
    <row r="1496" spans="2:9" s="55" customFormat="1" ht="15" customHeight="1">
      <c r="B1496" s="143"/>
      <c r="C1496" s="196"/>
      <c r="D1496" s="197"/>
      <c r="E1496" s="198"/>
      <c r="F1496" s="198"/>
      <c r="G1496" s="198"/>
      <c r="H1496" s="199"/>
      <c r="I1496" s="54"/>
    </row>
    <row r="1497" spans="2:9" s="55" customFormat="1" ht="15" customHeight="1">
      <c r="B1497" s="200"/>
      <c r="C1497" s="196"/>
      <c r="D1497" s="201"/>
      <c r="E1497" s="201"/>
      <c r="F1497" s="201"/>
      <c r="G1497" s="201"/>
      <c r="H1497" s="201"/>
      <c r="I1497" s="54"/>
    </row>
    <row r="1498" spans="2:9" s="55" customFormat="1" ht="10.5" customHeight="1">
      <c r="B1498" s="202"/>
      <c r="C1498" s="196"/>
      <c r="D1498" s="197"/>
      <c r="E1498" s="198"/>
      <c r="F1498" s="198"/>
      <c r="G1498" s="198"/>
      <c r="H1498" s="199"/>
      <c r="I1498" s="54"/>
    </row>
    <row r="1499" spans="1:9" s="55" customFormat="1" ht="15" customHeight="1">
      <c r="A1499" s="203"/>
      <c r="B1499" s="143"/>
      <c r="C1499" s="196"/>
      <c r="D1499" s="201"/>
      <c r="E1499" s="201"/>
      <c r="F1499" s="201"/>
      <c r="G1499" s="201"/>
      <c r="H1499" s="201"/>
      <c r="I1499" s="54"/>
    </row>
    <row r="1500" spans="1:9" s="55" customFormat="1" ht="15" customHeight="1">
      <c r="A1500" s="203"/>
      <c r="B1500" s="143"/>
      <c r="C1500" s="196"/>
      <c r="D1500" s="201"/>
      <c r="E1500" s="201"/>
      <c r="F1500" s="201"/>
      <c r="G1500" s="201"/>
      <c r="H1500" s="201"/>
      <c r="I1500" s="204"/>
    </row>
    <row r="1501" spans="1:9" s="55" customFormat="1" ht="11.25" customHeight="1">
      <c r="A1501" s="203"/>
      <c r="B1501" s="143"/>
      <c r="C1501" s="196"/>
      <c r="D1501" s="197"/>
      <c r="E1501" s="198"/>
      <c r="F1501" s="198"/>
      <c r="G1501" s="198"/>
      <c r="H1501" s="199"/>
      <c r="I1501" s="54"/>
    </row>
    <row r="1502" spans="1:9" s="55" customFormat="1" ht="15" customHeight="1">
      <c r="A1502" s="203"/>
      <c r="B1502" s="143"/>
      <c r="C1502" s="196"/>
      <c r="D1502" s="201"/>
      <c r="E1502" s="201"/>
      <c r="F1502" s="201"/>
      <c r="G1502" s="201"/>
      <c r="H1502" s="201"/>
      <c r="I1502" s="54"/>
    </row>
  </sheetData>
  <sheetProtection sheet="1" objects="1" scenarios="1"/>
  <mergeCells count="117">
    <mergeCell ref="B1495:D1495"/>
    <mergeCell ref="B1453:D1453"/>
    <mergeCell ref="B1418:B1419"/>
    <mergeCell ref="B1420:B1421"/>
    <mergeCell ref="B1432:E1432"/>
    <mergeCell ref="B1449:E1449"/>
    <mergeCell ref="B842:B849"/>
    <mergeCell ref="B850:B851"/>
    <mergeCell ref="B857:B864"/>
    <mergeCell ref="B968:E968"/>
    <mergeCell ref="B955:B960"/>
    <mergeCell ref="B872:E872"/>
    <mergeCell ref="B876:B898"/>
    <mergeCell ref="B923:B930"/>
    <mergeCell ref="B937:B948"/>
    <mergeCell ref="B972:B987"/>
    <mergeCell ref="B1136:B1149"/>
    <mergeCell ref="B1158:B1173"/>
    <mergeCell ref="B1110:E1110"/>
    <mergeCell ref="B1114:B1127"/>
    <mergeCell ref="A993:E993"/>
    <mergeCell ref="B1103:E1103"/>
    <mergeCell ref="B997:B1022"/>
    <mergeCell ref="B1031:B1056"/>
    <mergeCell ref="B1065:B1073"/>
    <mergeCell ref="B806:B813"/>
    <mergeCell ref="B814:B815"/>
    <mergeCell ref="B821:B831"/>
    <mergeCell ref="B832:B833"/>
    <mergeCell ref="B778:B781"/>
    <mergeCell ref="B789:E789"/>
    <mergeCell ref="B793:B798"/>
    <mergeCell ref="B799:B800"/>
    <mergeCell ref="B1082:B1091"/>
    <mergeCell ref="B1329:B1344"/>
    <mergeCell ref="B1353:B1368"/>
    <mergeCell ref="B1377:B1392"/>
    <mergeCell ref="B1182:B1191"/>
    <mergeCell ref="B1200:B1213"/>
    <mergeCell ref="B1222:B1231"/>
    <mergeCell ref="B1240:B1255"/>
    <mergeCell ref="B1402:E1402"/>
    <mergeCell ref="B1406:B1417"/>
    <mergeCell ref="B1264:B1273"/>
    <mergeCell ref="B1282:B1300"/>
    <mergeCell ref="B1309:B1316"/>
    <mergeCell ref="B1325:E1325"/>
    <mergeCell ref="B758:E758"/>
    <mergeCell ref="B762:B768"/>
    <mergeCell ref="B620:B645"/>
    <mergeCell ref="B646:B647"/>
    <mergeCell ref="B655:E655"/>
    <mergeCell ref="B659:B670"/>
    <mergeCell ref="B692:B703"/>
    <mergeCell ref="B718:B728"/>
    <mergeCell ref="B744:E744"/>
    <mergeCell ref="B748:B750"/>
    <mergeCell ref="B610:B611"/>
    <mergeCell ref="B614:B615"/>
    <mergeCell ref="B554:B560"/>
    <mergeCell ref="B561:B562"/>
    <mergeCell ref="B578:B601"/>
    <mergeCell ref="B602:B603"/>
    <mergeCell ref="B481:B490"/>
    <mergeCell ref="B491:B492"/>
    <mergeCell ref="B501:B506"/>
    <mergeCell ref="B508:B513"/>
    <mergeCell ref="B517:B518"/>
    <mergeCell ref="B520:B521"/>
    <mergeCell ref="B526:B537"/>
    <mergeCell ref="B538:B539"/>
    <mergeCell ref="B412:E412"/>
    <mergeCell ref="B463:B468"/>
    <mergeCell ref="B470:B476"/>
    <mergeCell ref="B450:B451"/>
    <mergeCell ref="B454:B456"/>
    <mergeCell ref="B458:B460"/>
    <mergeCell ref="B447:B448"/>
    <mergeCell ref="B419:E419"/>
    <mergeCell ref="B339:B355"/>
    <mergeCell ref="B372:B378"/>
    <mergeCell ref="B379:B380"/>
    <mergeCell ref="B426:E426"/>
    <mergeCell ref="B430:B441"/>
    <mergeCell ref="B442:B443"/>
    <mergeCell ref="B392:E392"/>
    <mergeCell ref="B396:B401"/>
    <mergeCell ref="B251:B266"/>
    <mergeCell ref="B273:B286"/>
    <mergeCell ref="B308:B312"/>
    <mergeCell ref="B320:B330"/>
    <mergeCell ref="B229:E229"/>
    <mergeCell ref="B233:B238"/>
    <mergeCell ref="B246:E246"/>
    <mergeCell ref="B189:B191"/>
    <mergeCell ref="B202:E202"/>
    <mergeCell ref="B206:B210"/>
    <mergeCell ref="B217:B221"/>
    <mergeCell ref="B146:B147"/>
    <mergeCell ref="B152:B155"/>
    <mergeCell ref="B170:B174"/>
    <mergeCell ref="B179:B183"/>
    <mergeCell ref="B112:B115"/>
    <mergeCell ref="B118:B123"/>
    <mergeCell ref="B125:B130"/>
    <mergeCell ref="B135:B138"/>
    <mergeCell ref="A1:H1"/>
    <mergeCell ref="B77:B85"/>
    <mergeCell ref="B99:B100"/>
    <mergeCell ref="B102:B104"/>
    <mergeCell ref="B9:B15"/>
    <mergeCell ref="B28:B32"/>
    <mergeCell ref="B107:B110"/>
    <mergeCell ref="B40:B45"/>
    <mergeCell ref="B55:B58"/>
    <mergeCell ref="B68:B69"/>
    <mergeCell ref="B71:B72"/>
  </mergeCells>
  <printOptions/>
  <pageMargins left="0.7" right="0.7" top="0.75" bottom="0.75" header="0.3" footer="0.3"/>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A1:AA678"/>
  <sheetViews>
    <sheetView zoomScalePageLayoutView="0" workbookViewId="0" topLeftCell="A1">
      <pane ySplit="2" topLeftCell="BM21" activePane="bottomLeft" state="frozen"/>
      <selection pane="topLeft" activeCell="A1" sqref="A1"/>
      <selection pane="bottomLeft" activeCell="A3" sqref="A3"/>
    </sheetView>
  </sheetViews>
  <sheetFormatPr defaultColWidth="8.8515625" defaultRowHeight="12.75"/>
  <cols>
    <col min="1" max="1" width="3.140625" style="220" customWidth="1"/>
    <col min="2" max="2" width="52.28125" style="220" customWidth="1"/>
    <col min="3" max="3" width="9.00390625" style="220" bestFit="1" customWidth="1"/>
    <col min="4" max="4" width="11.57421875" style="220" customWidth="1"/>
    <col min="5" max="6" width="14.8515625" style="220" customWidth="1"/>
    <col min="7" max="7" width="14.421875" style="220" bestFit="1" customWidth="1"/>
    <col min="8" max="8" width="13.8515625" style="220" bestFit="1" customWidth="1"/>
    <col min="9" max="16384" width="8.8515625" style="220" customWidth="1"/>
  </cols>
  <sheetData>
    <row r="1" spans="1:27" s="63" customFormat="1" ht="36.75" customHeight="1">
      <c r="A1" s="56" t="s">
        <v>720</v>
      </c>
      <c r="B1" s="57" t="s">
        <v>721</v>
      </c>
      <c r="C1" s="57" t="s">
        <v>186</v>
      </c>
      <c r="D1" s="58" t="s">
        <v>187</v>
      </c>
      <c r="E1" s="59" t="s">
        <v>1256</v>
      </c>
      <c r="F1" s="59" t="s">
        <v>1255</v>
      </c>
      <c r="G1" s="59" t="s">
        <v>1257</v>
      </c>
      <c r="H1" s="60" t="s">
        <v>1254</v>
      </c>
      <c r="I1" s="62"/>
      <c r="J1" s="62"/>
      <c r="K1" s="62"/>
      <c r="L1" s="62"/>
      <c r="M1" s="62"/>
      <c r="N1" s="62"/>
      <c r="O1" s="62"/>
      <c r="P1" s="62"/>
      <c r="Q1" s="62"/>
      <c r="R1" s="62"/>
      <c r="S1" s="62"/>
      <c r="T1" s="62"/>
      <c r="U1" s="62"/>
      <c r="V1" s="62"/>
      <c r="W1" s="62"/>
      <c r="X1" s="62"/>
      <c r="Y1" s="62"/>
      <c r="Z1" s="62"/>
      <c r="AA1" s="62"/>
    </row>
    <row r="2" spans="1:27" s="213" customFormat="1" ht="10.5" customHeight="1">
      <c r="A2" s="206">
        <v>1</v>
      </c>
      <c r="B2" s="207">
        <v>2</v>
      </c>
      <c r="C2" s="207">
        <v>3</v>
      </c>
      <c r="D2" s="208">
        <v>4</v>
      </c>
      <c r="E2" s="209">
        <v>5</v>
      </c>
      <c r="F2" s="210">
        <v>6</v>
      </c>
      <c r="G2" s="211">
        <v>7</v>
      </c>
      <c r="H2" s="211">
        <v>8</v>
      </c>
      <c r="I2" s="212"/>
      <c r="J2" s="212"/>
      <c r="K2" s="212"/>
      <c r="L2" s="212"/>
      <c r="M2" s="212"/>
      <c r="N2" s="212"/>
      <c r="O2" s="212"/>
      <c r="P2" s="212"/>
      <c r="Q2" s="212"/>
      <c r="R2" s="212"/>
      <c r="S2" s="212"/>
      <c r="T2" s="212"/>
      <c r="U2" s="212"/>
      <c r="V2" s="212"/>
      <c r="W2" s="212"/>
      <c r="X2" s="212"/>
      <c r="Y2" s="212"/>
      <c r="Z2" s="212"/>
      <c r="AA2" s="212"/>
    </row>
    <row r="3" spans="1:27" ht="13.5">
      <c r="A3" s="214"/>
      <c r="B3" s="215"/>
      <c r="C3" s="216"/>
      <c r="D3" s="217"/>
      <c r="E3" s="218"/>
      <c r="F3" s="219"/>
      <c r="G3" s="62"/>
      <c r="H3" s="62"/>
      <c r="I3" s="62"/>
      <c r="J3" s="62"/>
      <c r="K3" s="62"/>
      <c r="L3" s="62"/>
      <c r="M3" s="62"/>
      <c r="N3" s="62"/>
      <c r="O3" s="62"/>
      <c r="P3" s="62"/>
      <c r="Q3" s="62"/>
      <c r="R3" s="62"/>
      <c r="S3" s="62"/>
      <c r="T3" s="62"/>
      <c r="U3" s="62"/>
      <c r="V3" s="62"/>
      <c r="W3" s="62"/>
      <c r="X3" s="62"/>
      <c r="Y3" s="62"/>
      <c r="Z3" s="62"/>
      <c r="AA3" s="62"/>
    </row>
    <row r="4" spans="1:6" ht="13.5">
      <c r="A4" s="221"/>
      <c r="B4" s="222" t="s">
        <v>590</v>
      </c>
      <c r="C4" s="223"/>
      <c r="D4" s="217"/>
      <c r="E4" s="218"/>
      <c r="F4" s="219"/>
    </row>
    <row r="5" spans="1:6" ht="54.75">
      <c r="A5" s="224"/>
      <c r="B5" s="225" t="s">
        <v>587</v>
      </c>
      <c r="C5" s="223"/>
      <c r="D5" s="217"/>
      <c r="E5" s="218"/>
      <c r="F5" s="219"/>
    </row>
    <row r="6" spans="1:6" ht="13.5">
      <c r="A6" s="224"/>
      <c r="B6" s="226" t="s">
        <v>1099</v>
      </c>
      <c r="C6" s="223"/>
      <c r="D6" s="217"/>
      <c r="E6" s="218"/>
      <c r="F6" s="219"/>
    </row>
    <row r="7" spans="1:6" ht="69">
      <c r="A7" s="224"/>
      <c r="B7" s="225" t="s">
        <v>588</v>
      </c>
      <c r="C7" s="223"/>
      <c r="D7" s="217"/>
      <c r="E7" s="218"/>
      <c r="F7" s="219"/>
    </row>
    <row r="8" spans="1:6" ht="13.5">
      <c r="A8" s="227">
        <v>1</v>
      </c>
      <c r="B8" s="228" t="s">
        <v>1088</v>
      </c>
      <c r="C8" s="229"/>
      <c r="D8" s="230"/>
      <c r="E8" s="231"/>
      <c r="F8" s="231"/>
    </row>
    <row r="9" spans="1:6" ht="13.5">
      <c r="A9" s="232"/>
      <c r="B9" s="233" t="s">
        <v>1089</v>
      </c>
      <c r="C9" s="229"/>
      <c r="D9" s="230"/>
      <c r="E9" s="231"/>
      <c r="F9" s="231"/>
    </row>
    <row r="10" spans="1:6" ht="13.5">
      <c r="A10" s="232"/>
      <c r="B10" s="233" t="s">
        <v>1090</v>
      </c>
      <c r="C10" s="229"/>
      <c r="D10" s="230"/>
      <c r="E10" s="231"/>
      <c r="F10" s="231"/>
    </row>
    <row r="11" spans="1:6" ht="13.5">
      <c r="A11" s="232"/>
      <c r="B11" s="233" t="s">
        <v>1091</v>
      </c>
      <c r="C11" s="229"/>
      <c r="D11" s="230"/>
      <c r="E11" s="231"/>
      <c r="F11" s="231"/>
    </row>
    <row r="12" spans="1:6" ht="13.5">
      <c r="A12" s="232"/>
      <c r="B12" s="233" t="s">
        <v>1092</v>
      </c>
      <c r="C12" s="229"/>
      <c r="D12" s="230"/>
      <c r="E12" s="231"/>
      <c r="F12" s="231"/>
    </row>
    <row r="13" spans="1:6" ht="13.5">
      <c r="A13" s="232"/>
      <c r="B13" s="233" t="s">
        <v>1093</v>
      </c>
      <c r="C13" s="229"/>
      <c r="D13" s="230"/>
      <c r="E13" s="231"/>
      <c r="F13" s="231"/>
    </row>
    <row r="14" spans="1:6" ht="13.5">
      <c r="A14" s="232"/>
      <c r="B14" s="233" t="s">
        <v>1094</v>
      </c>
      <c r="C14" s="229"/>
      <c r="D14" s="230"/>
      <c r="E14" s="231"/>
      <c r="F14" s="231"/>
    </row>
    <row r="15" spans="1:6" ht="13.5">
      <c r="A15" s="232"/>
      <c r="B15" s="233" t="s">
        <v>1095</v>
      </c>
      <c r="C15" s="229"/>
      <c r="D15" s="230"/>
      <c r="E15" s="231"/>
      <c r="F15" s="231"/>
    </row>
    <row r="16" spans="1:6" ht="13.5">
      <c r="A16" s="232"/>
      <c r="B16" s="233" t="s">
        <v>1096</v>
      </c>
      <c r="C16" s="229"/>
      <c r="D16" s="230"/>
      <c r="E16" s="231"/>
      <c r="F16" s="231"/>
    </row>
    <row r="17" spans="1:6" ht="13.5">
      <c r="A17" s="232"/>
      <c r="B17" s="233" t="s">
        <v>1097</v>
      </c>
      <c r="C17" s="229"/>
      <c r="D17" s="230"/>
      <c r="E17" s="231"/>
      <c r="F17" s="231"/>
    </row>
    <row r="18" spans="1:8" ht="13.5">
      <c r="A18" s="232"/>
      <c r="B18" s="233" t="s">
        <v>1098</v>
      </c>
      <c r="C18" s="234" t="s">
        <v>609</v>
      </c>
      <c r="D18" s="234">
        <v>24</v>
      </c>
      <c r="E18" s="30"/>
      <c r="F18" s="236">
        <f>E18*1.2</f>
        <v>0</v>
      </c>
      <c r="G18" s="235">
        <f>D18*E18</f>
        <v>0</v>
      </c>
      <c r="H18" s="236">
        <f>G18*1.2</f>
        <v>0</v>
      </c>
    </row>
    <row r="19" spans="1:8" ht="13.5">
      <c r="A19" s="232"/>
      <c r="B19" s="233" t="s">
        <v>589</v>
      </c>
      <c r="C19" s="234" t="s">
        <v>609</v>
      </c>
      <c r="D19" s="234">
        <v>48</v>
      </c>
      <c r="E19" s="30"/>
      <c r="F19" s="236">
        <f>E19*1.2</f>
        <v>0</v>
      </c>
      <c r="G19" s="235">
        <f>D19*E19</f>
        <v>0</v>
      </c>
      <c r="H19" s="236">
        <f>G19*1.2</f>
        <v>0</v>
      </c>
    </row>
    <row r="20" spans="1:8" ht="13.5">
      <c r="A20" s="232"/>
      <c r="B20" s="233" t="s">
        <v>586</v>
      </c>
      <c r="C20" s="234" t="s">
        <v>609</v>
      </c>
      <c r="D20" s="234">
        <v>50</v>
      </c>
      <c r="E20" s="30"/>
      <c r="F20" s="236">
        <f>E20*1.2</f>
        <v>0</v>
      </c>
      <c r="G20" s="235">
        <f>D20*E20</f>
        <v>0</v>
      </c>
      <c r="H20" s="236">
        <f>G20*1.2</f>
        <v>0</v>
      </c>
    </row>
    <row r="21" spans="1:6" ht="82.5">
      <c r="A21" s="227">
        <v>2</v>
      </c>
      <c r="B21" s="237" t="s">
        <v>584</v>
      </c>
      <c r="C21" s="238"/>
      <c r="D21" s="239"/>
      <c r="E21" s="239"/>
      <c r="F21" s="239"/>
    </row>
    <row r="22" spans="1:8" ht="13.5">
      <c r="A22" s="232"/>
      <c r="B22" s="240" t="s">
        <v>585</v>
      </c>
      <c r="C22" s="234" t="s">
        <v>609</v>
      </c>
      <c r="D22" s="241">
        <v>16</v>
      </c>
      <c r="E22" s="30"/>
      <c r="F22" s="236">
        <f>E22*1.2</f>
        <v>0</v>
      </c>
      <c r="G22" s="235">
        <f>D22*E22</f>
        <v>0</v>
      </c>
      <c r="H22" s="236">
        <f>G22*1.2</f>
        <v>0</v>
      </c>
    </row>
    <row r="23" spans="1:6" ht="192.75">
      <c r="A23" s="242">
        <v>4</v>
      </c>
      <c r="B23" s="237" t="s">
        <v>583</v>
      </c>
      <c r="C23" s="243"/>
      <c r="D23" s="244"/>
      <c r="E23" s="219"/>
      <c r="F23" s="219"/>
    </row>
    <row r="24" spans="1:8" ht="13.5">
      <c r="A24" s="245"/>
      <c r="B24" s="240" t="s">
        <v>497</v>
      </c>
      <c r="C24" s="246" t="s">
        <v>609</v>
      </c>
      <c r="D24" s="247">
        <v>122</v>
      </c>
      <c r="E24" s="30"/>
      <c r="F24" s="236">
        <f aca="true" t="shared" si="0" ref="F24:F31">E24*1.2</f>
        <v>0</v>
      </c>
      <c r="G24" s="235">
        <f aca="true" t="shared" si="1" ref="G24:G31">D24*E24</f>
        <v>0</v>
      </c>
      <c r="H24" s="236">
        <f aca="true" t="shared" si="2" ref="H24:H31">G24*1.2</f>
        <v>0</v>
      </c>
    </row>
    <row r="25" spans="1:8" ht="13.5">
      <c r="A25" s="245"/>
      <c r="B25" s="240" t="s">
        <v>498</v>
      </c>
      <c r="C25" s="246" t="s">
        <v>609</v>
      </c>
      <c r="D25" s="247">
        <v>325</v>
      </c>
      <c r="E25" s="30"/>
      <c r="F25" s="236">
        <f t="shared" si="0"/>
        <v>0</v>
      </c>
      <c r="G25" s="235">
        <f t="shared" si="1"/>
        <v>0</v>
      </c>
      <c r="H25" s="236">
        <f t="shared" si="2"/>
        <v>0</v>
      </c>
    </row>
    <row r="26" spans="1:8" ht="13.5">
      <c r="A26" s="245"/>
      <c r="B26" s="240" t="s">
        <v>499</v>
      </c>
      <c r="C26" s="246" t="s">
        <v>609</v>
      </c>
      <c r="D26" s="247">
        <v>263</v>
      </c>
      <c r="E26" s="30"/>
      <c r="F26" s="236">
        <f t="shared" si="0"/>
        <v>0</v>
      </c>
      <c r="G26" s="235">
        <f t="shared" si="1"/>
        <v>0</v>
      </c>
      <c r="H26" s="236">
        <f t="shared" si="2"/>
        <v>0</v>
      </c>
    </row>
    <row r="27" spans="1:8" ht="13.5">
      <c r="A27" s="245"/>
      <c r="B27" s="240" t="s">
        <v>500</v>
      </c>
      <c r="C27" s="246" t="s">
        <v>609</v>
      </c>
      <c r="D27" s="247">
        <v>159</v>
      </c>
      <c r="E27" s="30"/>
      <c r="F27" s="236">
        <f t="shared" si="0"/>
        <v>0</v>
      </c>
      <c r="G27" s="235">
        <f t="shared" si="1"/>
        <v>0</v>
      </c>
      <c r="H27" s="236">
        <f t="shared" si="2"/>
        <v>0</v>
      </c>
    </row>
    <row r="28" spans="1:8" ht="13.5">
      <c r="A28" s="245"/>
      <c r="B28" s="240" t="s">
        <v>501</v>
      </c>
      <c r="C28" s="246" t="s">
        <v>609</v>
      </c>
      <c r="D28" s="247">
        <v>79</v>
      </c>
      <c r="E28" s="30"/>
      <c r="F28" s="236">
        <f t="shared" si="0"/>
        <v>0</v>
      </c>
      <c r="G28" s="235">
        <f t="shared" si="1"/>
        <v>0</v>
      </c>
      <c r="H28" s="236">
        <f t="shared" si="2"/>
        <v>0</v>
      </c>
    </row>
    <row r="29" spans="1:8" ht="13.5">
      <c r="A29" s="245"/>
      <c r="B29" s="240" t="s">
        <v>502</v>
      </c>
      <c r="C29" s="246" t="s">
        <v>609</v>
      </c>
      <c r="D29" s="247">
        <v>56</v>
      </c>
      <c r="E29" s="30"/>
      <c r="F29" s="236">
        <f t="shared" si="0"/>
        <v>0</v>
      </c>
      <c r="G29" s="235">
        <f t="shared" si="1"/>
        <v>0</v>
      </c>
      <c r="H29" s="236">
        <f t="shared" si="2"/>
        <v>0</v>
      </c>
    </row>
    <row r="30" spans="1:8" ht="13.5">
      <c r="A30" s="245"/>
      <c r="B30" s="240" t="s">
        <v>503</v>
      </c>
      <c r="C30" s="246" t="s">
        <v>609</v>
      </c>
      <c r="D30" s="247">
        <v>58</v>
      </c>
      <c r="E30" s="30"/>
      <c r="F30" s="236">
        <f t="shared" si="0"/>
        <v>0</v>
      </c>
      <c r="G30" s="235">
        <f t="shared" si="1"/>
        <v>0</v>
      </c>
      <c r="H30" s="236">
        <f t="shared" si="2"/>
        <v>0</v>
      </c>
    </row>
    <row r="31" spans="1:8" ht="13.5">
      <c r="A31" s="245"/>
      <c r="B31" s="240" t="s">
        <v>504</v>
      </c>
      <c r="C31" s="246" t="s">
        <v>609</v>
      </c>
      <c r="D31" s="247">
        <v>130</v>
      </c>
      <c r="E31" s="30"/>
      <c r="F31" s="236">
        <f t="shared" si="0"/>
        <v>0</v>
      </c>
      <c r="G31" s="235">
        <f t="shared" si="1"/>
        <v>0</v>
      </c>
      <c r="H31" s="236">
        <f t="shared" si="2"/>
        <v>0</v>
      </c>
    </row>
    <row r="32" spans="1:6" ht="117" customHeight="1">
      <c r="A32" s="242">
        <v>5</v>
      </c>
      <c r="B32" s="237" t="s">
        <v>582</v>
      </c>
      <c r="C32" s="243"/>
      <c r="D32" s="244"/>
      <c r="E32" s="219"/>
      <c r="F32" s="219"/>
    </row>
    <row r="33" spans="1:8" ht="13.5">
      <c r="A33" s="245"/>
      <c r="B33" s="240" t="s">
        <v>505</v>
      </c>
      <c r="C33" s="246" t="s">
        <v>609</v>
      </c>
      <c r="D33" s="248">
        <v>660</v>
      </c>
      <c r="E33" s="30"/>
      <c r="F33" s="236">
        <f aca="true" t="shared" si="3" ref="F33:F45">E33*1.2</f>
        <v>0</v>
      </c>
      <c r="G33" s="235">
        <f aca="true" t="shared" si="4" ref="G33:G45">D33*E33</f>
        <v>0</v>
      </c>
      <c r="H33" s="236">
        <f aca="true" t="shared" si="5" ref="H33:H45">G33*1.2</f>
        <v>0</v>
      </c>
    </row>
    <row r="34" spans="1:8" ht="13.5">
      <c r="A34" s="245"/>
      <c r="B34" s="240" t="s">
        <v>506</v>
      </c>
      <c r="C34" s="246" t="s">
        <v>609</v>
      </c>
      <c r="D34" s="248">
        <v>1250</v>
      </c>
      <c r="E34" s="30"/>
      <c r="F34" s="236">
        <f t="shared" si="3"/>
        <v>0</v>
      </c>
      <c r="G34" s="235">
        <f t="shared" si="4"/>
        <v>0</v>
      </c>
      <c r="H34" s="236">
        <f t="shared" si="5"/>
        <v>0</v>
      </c>
    </row>
    <row r="35" spans="1:8" ht="13.5">
      <c r="A35" s="245"/>
      <c r="B35" s="240" t="s">
        <v>507</v>
      </c>
      <c r="C35" s="246" t="s">
        <v>609</v>
      </c>
      <c r="D35" s="248">
        <v>420</v>
      </c>
      <c r="E35" s="30"/>
      <c r="F35" s="236">
        <f t="shared" si="3"/>
        <v>0</v>
      </c>
      <c r="G35" s="235">
        <f t="shared" si="4"/>
        <v>0</v>
      </c>
      <c r="H35" s="236">
        <f t="shared" si="5"/>
        <v>0</v>
      </c>
    </row>
    <row r="36" spans="1:8" ht="13.5">
      <c r="A36" s="245"/>
      <c r="B36" s="240" t="s">
        <v>508</v>
      </c>
      <c r="C36" s="246" t="s">
        <v>609</v>
      </c>
      <c r="D36" s="248">
        <v>360</v>
      </c>
      <c r="E36" s="30"/>
      <c r="F36" s="236">
        <f t="shared" si="3"/>
        <v>0</v>
      </c>
      <c r="G36" s="235">
        <f t="shared" si="4"/>
        <v>0</v>
      </c>
      <c r="H36" s="236">
        <f t="shared" si="5"/>
        <v>0</v>
      </c>
    </row>
    <row r="37" spans="1:8" ht="13.5">
      <c r="A37" s="245"/>
      <c r="B37" s="240" t="s">
        <v>509</v>
      </c>
      <c r="C37" s="246" t="s">
        <v>609</v>
      </c>
      <c r="D37" s="248">
        <v>11500</v>
      </c>
      <c r="E37" s="30"/>
      <c r="F37" s="236">
        <f t="shared" si="3"/>
        <v>0</v>
      </c>
      <c r="G37" s="235">
        <f t="shared" si="4"/>
        <v>0</v>
      </c>
      <c r="H37" s="236">
        <f t="shared" si="5"/>
        <v>0</v>
      </c>
    </row>
    <row r="38" spans="1:8" ht="13.5">
      <c r="A38" s="245"/>
      <c r="B38" s="240" t="s">
        <v>510</v>
      </c>
      <c r="C38" s="246" t="s">
        <v>609</v>
      </c>
      <c r="D38" s="248">
        <v>850</v>
      </c>
      <c r="E38" s="30"/>
      <c r="F38" s="236">
        <f t="shared" si="3"/>
        <v>0</v>
      </c>
      <c r="G38" s="235">
        <f t="shared" si="4"/>
        <v>0</v>
      </c>
      <c r="H38" s="236">
        <f t="shared" si="5"/>
        <v>0</v>
      </c>
    </row>
    <row r="39" spans="1:8" ht="13.5">
      <c r="A39" s="245"/>
      <c r="B39" s="240" t="s">
        <v>511</v>
      </c>
      <c r="C39" s="246" t="s">
        <v>609</v>
      </c>
      <c r="D39" s="248">
        <v>650</v>
      </c>
      <c r="E39" s="30"/>
      <c r="F39" s="236">
        <f t="shared" si="3"/>
        <v>0</v>
      </c>
      <c r="G39" s="235">
        <f t="shared" si="4"/>
        <v>0</v>
      </c>
      <c r="H39" s="236">
        <f t="shared" si="5"/>
        <v>0</v>
      </c>
    </row>
    <row r="40" spans="1:8" ht="13.5">
      <c r="A40" s="245"/>
      <c r="B40" s="240" t="s">
        <v>512</v>
      </c>
      <c r="C40" s="246" t="s">
        <v>609</v>
      </c>
      <c r="D40" s="248">
        <v>12</v>
      </c>
      <c r="E40" s="30"/>
      <c r="F40" s="236">
        <f t="shared" si="3"/>
        <v>0</v>
      </c>
      <c r="G40" s="235">
        <f t="shared" si="4"/>
        <v>0</v>
      </c>
      <c r="H40" s="236">
        <f t="shared" si="5"/>
        <v>0</v>
      </c>
    </row>
    <row r="41" spans="1:8" ht="13.5">
      <c r="A41" s="245"/>
      <c r="B41" s="240" t="s">
        <v>513</v>
      </c>
      <c r="C41" s="246" t="s">
        <v>609</v>
      </c>
      <c r="D41" s="248">
        <v>26</v>
      </c>
      <c r="E41" s="30"/>
      <c r="F41" s="236">
        <f t="shared" si="3"/>
        <v>0</v>
      </c>
      <c r="G41" s="235">
        <f t="shared" si="4"/>
        <v>0</v>
      </c>
      <c r="H41" s="236">
        <f t="shared" si="5"/>
        <v>0</v>
      </c>
    </row>
    <row r="42" spans="1:8" ht="13.5">
      <c r="A42" s="245"/>
      <c r="B42" s="240" t="s">
        <v>514</v>
      </c>
      <c r="C42" s="246" t="s">
        <v>609</v>
      </c>
      <c r="D42" s="248">
        <v>60</v>
      </c>
      <c r="E42" s="30"/>
      <c r="F42" s="236">
        <f t="shared" si="3"/>
        <v>0</v>
      </c>
      <c r="G42" s="235">
        <f t="shared" si="4"/>
        <v>0</v>
      </c>
      <c r="H42" s="236">
        <f t="shared" si="5"/>
        <v>0</v>
      </c>
    </row>
    <row r="43" spans="1:8" ht="13.5">
      <c r="A43" s="245"/>
      <c r="B43" s="240" t="s">
        <v>515</v>
      </c>
      <c r="C43" s="246" t="s">
        <v>609</v>
      </c>
      <c r="D43" s="248">
        <v>145</v>
      </c>
      <c r="E43" s="30"/>
      <c r="F43" s="236">
        <f t="shared" si="3"/>
        <v>0</v>
      </c>
      <c r="G43" s="235">
        <f t="shared" si="4"/>
        <v>0</v>
      </c>
      <c r="H43" s="236">
        <f t="shared" si="5"/>
        <v>0</v>
      </c>
    </row>
    <row r="44" spans="1:8" ht="13.5">
      <c r="A44" s="245"/>
      <c r="B44" s="240" t="s">
        <v>516</v>
      </c>
      <c r="C44" s="246" t="s">
        <v>609</v>
      </c>
      <c r="D44" s="248">
        <v>145</v>
      </c>
      <c r="E44" s="30"/>
      <c r="F44" s="236">
        <f t="shared" si="3"/>
        <v>0</v>
      </c>
      <c r="G44" s="235">
        <f t="shared" si="4"/>
        <v>0</v>
      </c>
      <c r="H44" s="236">
        <f t="shared" si="5"/>
        <v>0</v>
      </c>
    </row>
    <row r="45" spans="1:8" ht="13.5">
      <c r="A45" s="245"/>
      <c r="B45" s="240" t="s">
        <v>517</v>
      </c>
      <c r="C45" s="246" t="s">
        <v>609</v>
      </c>
      <c r="D45" s="248">
        <v>250</v>
      </c>
      <c r="E45" s="30"/>
      <c r="F45" s="236">
        <f t="shared" si="3"/>
        <v>0</v>
      </c>
      <c r="G45" s="235">
        <f t="shared" si="4"/>
        <v>0</v>
      </c>
      <c r="H45" s="236">
        <f t="shared" si="5"/>
        <v>0</v>
      </c>
    </row>
    <row r="46" spans="1:6" ht="151.5">
      <c r="A46" s="242">
        <v>6</v>
      </c>
      <c r="B46" s="237" t="s">
        <v>578</v>
      </c>
      <c r="C46" s="243"/>
      <c r="D46" s="244"/>
      <c r="E46" s="219"/>
      <c r="F46" s="219"/>
    </row>
    <row r="47" spans="1:8" ht="13.5">
      <c r="A47" s="245"/>
      <c r="B47" s="240" t="s">
        <v>506</v>
      </c>
      <c r="C47" s="246" t="s">
        <v>609</v>
      </c>
      <c r="D47" s="248">
        <v>8820</v>
      </c>
      <c r="E47" s="30"/>
      <c r="F47" s="236">
        <f>E47*1.2</f>
        <v>0</v>
      </c>
      <c r="G47" s="235">
        <f>D47*E47</f>
        <v>0</v>
      </c>
      <c r="H47" s="236">
        <f>G47*1.2</f>
        <v>0</v>
      </c>
    </row>
    <row r="48" spans="1:8" ht="13.5">
      <c r="A48" s="245"/>
      <c r="B48" s="240" t="s">
        <v>507</v>
      </c>
      <c r="C48" s="246" t="s">
        <v>609</v>
      </c>
      <c r="D48" s="248">
        <v>1050</v>
      </c>
      <c r="E48" s="30"/>
      <c r="F48" s="236">
        <f>E48*1.2</f>
        <v>0</v>
      </c>
      <c r="G48" s="235">
        <f>D48*E48</f>
        <v>0</v>
      </c>
      <c r="H48" s="236">
        <f>G48*1.2</f>
        <v>0</v>
      </c>
    </row>
    <row r="49" spans="1:8" ht="13.5">
      <c r="A49" s="245"/>
      <c r="B49" s="240" t="s">
        <v>508</v>
      </c>
      <c r="C49" s="246" t="s">
        <v>609</v>
      </c>
      <c r="D49" s="248">
        <v>650</v>
      </c>
      <c r="E49" s="30"/>
      <c r="F49" s="236">
        <f>E49*1.2</f>
        <v>0</v>
      </c>
      <c r="G49" s="235">
        <f>D49*E49</f>
        <v>0</v>
      </c>
      <c r="H49" s="236">
        <f>G49*1.2</f>
        <v>0</v>
      </c>
    </row>
    <row r="50" spans="1:6" ht="110.25">
      <c r="A50" s="242">
        <v>7</v>
      </c>
      <c r="B50" s="237" t="s">
        <v>576</v>
      </c>
      <c r="C50" s="243"/>
      <c r="D50" s="244"/>
      <c r="E50" s="219"/>
      <c r="F50" s="219"/>
    </row>
    <row r="51" spans="1:8" ht="13.5">
      <c r="A51" s="249"/>
      <c r="B51" s="250" t="s">
        <v>518</v>
      </c>
      <c r="C51" s="246" t="s">
        <v>609</v>
      </c>
      <c r="D51" s="247">
        <v>110</v>
      </c>
      <c r="E51" s="30"/>
      <c r="F51" s="236">
        <f>E51*1.2</f>
        <v>0</v>
      </c>
      <c r="G51" s="235">
        <f>D51*E51</f>
        <v>0</v>
      </c>
      <c r="H51" s="236">
        <f>G51*1.2</f>
        <v>0</v>
      </c>
    </row>
    <row r="52" spans="1:8" ht="13.5">
      <c r="A52" s="249"/>
      <c r="B52" s="250" t="s">
        <v>519</v>
      </c>
      <c r="C52" s="246" t="s">
        <v>609</v>
      </c>
      <c r="D52" s="247">
        <v>220</v>
      </c>
      <c r="E52" s="30"/>
      <c r="F52" s="236">
        <f>E52*1.2</f>
        <v>0</v>
      </c>
      <c r="G52" s="235">
        <f>D52*E52</f>
        <v>0</v>
      </c>
      <c r="H52" s="236">
        <f>G52*1.2</f>
        <v>0</v>
      </c>
    </row>
    <row r="53" spans="1:6" ht="41.25">
      <c r="A53" s="242">
        <v>8</v>
      </c>
      <c r="B53" s="237" t="s">
        <v>579</v>
      </c>
      <c r="C53" s="243"/>
      <c r="D53" s="244"/>
      <c r="E53" s="219"/>
      <c r="F53" s="219"/>
    </row>
    <row r="54" spans="1:8" ht="13.5">
      <c r="A54" s="249"/>
      <c r="B54" s="250" t="s">
        <v>580</v>
      </c>
      <c r="C54" s="246" t="s">
        <v>581</v>
      </c>
      <c r="D54" s="247">
        <v>1</v>
      </c>
      <c r="E54" s="30"/>
      <c r="F54" s="236">
        <f>E54*1.2</f>
        <v>0</v>
      </c>
      <c r="G54" s="235">
        <f>D54*E54</f>
        <v>0</v>
      </c>
      <c r="H54" s="236">
        <f>G54*1.2</f>
        <v>0</v>
      </c>
    </row>
    <row r="55" spans="1:6" ht="110.25">
      <c r="A55" s="242">
        <v>9</v>
      </c>
      <c r="B55" s="237" t="s">
        <v>1182</v>
      </c>
      <c r="C55" s="243"/>
      <c r="D55" s="244"/>
      <c r="E55" s="219"/>
      <c r="F55" s="219"/>
    </row>
    <row r="56" spans="1:8" ht="13.5">
      <c r="A56" s="249"/>
      <c r="B56" s="250" t="s">
        <v>1180</v>
      </c>
      <c r="C56" s="246" t="s">
        <v>194</v>
      </c>
      <c r="D56" s="247">
        <v>4850</v>
      </c>
      <c r="E56" s="30"/>
      <c r="F56" s="236">
        <f>E56*1.2</f>
        <v>0</v>
      </c>
      <c r="G56" s="235">
        <f>D56*E56</f>
        <v>0</v>
      </c>
      <c r="H56" s="236">
        <f>G56*1.2</f>
        <v>0</v>
      </c>
    </row>
    <row r="57" spans="1:6" ht="54.75">
      <c r="A57" s="242">
        <v>10</v>
      </c>
      <c r="B57" s="237" t="s">
        <v>1183</v>
      </c>
      <c r="C57" s="243"/>
      <c r="D57" s="244"/>
      <c r="E57" s="219"/>
      <c r="F57" s="219"/>
    </row>
    <row r="58" spans="1:8" ht="13.5">
      <c r="A58" s="249"/>
      <c r="B58" s="250" t="s">
        <v>580</v>
      </c>
      <c r="C58" s="246" t="s">
        <v>194</v>
      </c>
      <c r="D58" s="247">
        <v>180</v>
      </c>
      <c r="E58" s="30"/>
      <c r="F58" s="236">
        <f>E58*1.2</f>
        <v>0</v>
      </c>
      <c r="G58" s="235">
        <f>D58*E58</f>
        <v>0</v>
      </c>
      <c r="H58" s="236">
        <f>G58*1.2</f>
        <v>0</v>
      </c>
    </row>
    <row r="59" spans="1:6" ht="96">
      <c r="A59" s="242">
        <v>11</v>
      </c>
      <c r="B59" s="237" t="s">
        <v>574</v>
      </c>
      <c r="C59" s="243"/>
      <c r="D59" s="244"/>
      <c r="E59" s="219"/>
      <c r="F59" s="219"/>
    </row>
    <row r="60" spans="1:8" ht="14.25" thickBot="1">
      <c r="A60" s="249"/>
      <c r="B60" s="250" t="s">
        <v>1181</v>
      </c>
      <c r="C60" s="246" t="s">
        <v>201</v>
      </c>
      <c r="D60" s="247">
        <v>220</v>
      </c>
      <c r="E60" s="30"/>
      <c r="F60" s="236">
        <f>E60*1.2</f>
        <v>0</v>
      </c>
      <c r="G60" s="235">
        <f>D60*E60</f>
        <v>0</v>
      </c>
      <c r="H60" s="236">
        <f>G60*1.2</f>
        <v>0</v>
      </c>
    </row>
    <row r="61" spans="1:8" ht="15" thickBot="1">
      <c r="A61" s="251"/>
      <c r="B61" s="252" t="s">
        <v>575</v>
      </c>
      <c r="C61" s="253"/>
      <c r="D61" s="254"/>
      <c r="E61" s="255"/>
      <c r="F61" s="256"/>
      <c r="G61" s="256">
        <f>SUM(G5:G58)</f>
        <v>0</v>
      </c>
      <c r="H61" s="256">
        <f>SUM(H5:H58)</f>
        <v>0</v>
      </c>
    </row>
    <row r="62" spans="1:6" ht="13.5">
      <c r="A62" s="245"/>
      <c r="B62" s="257"/>
      <c r="C62" s="258"/>
      <c r="D62" s="217"/>
      <c r="E62" s="218"/>
      <c r="F62" s="218"/>
    </row>
    <row r="63" spans="1:6" ht="13.5">
      <c r="A63" s="245"/>
      <c r="B63" s="226" t="s">
        <v>577</v>
      </c>
      <c r="C63" s="258"/>
      <c r="D63" s="217"/>
      <c r="E63" s="218"/>
      <c r="F63" s="218"/>
    </row>
    <row r="64" spans="1:6" ht="123.75">
      <c r="A64" s="242">
        <v>1</v>
      </c>
      <c r="B64" s="237" t="s">
        <v>1178</v>
      </c>
      <c r="C64" s="258"/>
      <c r="D64" s="259"/>
      <c r="E64" s="218"/>
      <c r="F64" s="218"/>
    </row>
    <row r="65" spans="1:8" ht="13.5">
      <c r="A65" s="249"/>
      <c r="B65" s="260" t="s">
        <v>1171</v>
      </c>
      <c r="C65" s="246" t="s">
        <v>609</v>
      </c>
      <c r="D65" s="248">
        <v>58</v>
      </c>
      <c r="E65" s="30"/>
      <c r="F65" s="236">
        <f>E65*1.2</f>
        <v>0</v>
      </c>
      <c r="G65" s="235">
        <f>D65*E65</f>
        <v>0</v>
      </c>
      <c r="H65" s="236">
        <f>G65*1.2</f>
        <v>0</v>
      </c>
    </row>
    <row r="66" spans="1:8" ht="13.5">
      <c r="A66" s="249"/>
      <c r="B66" s="260" t="s">
        <v>1172</v>
      </c>
      <c r="C66" s="246" t="s">
        <v>609</v>
      </c>
      <c r="D66" s="248">
        <v>12</v>
      </c>
      <c r="E66" s="30"/>
      <c r="F66" s="236">
        <f>E66*1.2</f>
        <v>0</v>
      </c>
      <c r="G66" s="235">
        <f>D66*E66</f>
        <v>0</v>
      </c>
      <c r="H66" s="236">
        <f>G66*1.2</f>
        <v>0</v>
      </c>
    </row>
    <row r="67" spans="1:8" ht="13.5">
      <c r="A67" s="249"/>
      <c r="B67" s="260" t="s">
        <v>1173</v>
      </c>
      <c r="C67" s="246" t="s">
        <v>609</v>
      </c>
      <c r="D67" s="248">
        <v>140</v>
      </c>
      <c r="E67" s="30"/>
      <c r="F67" s="236">
        <f>E67*1.2</f>
        <v>0</v>
      </c>
      <c r="G67" s="235">
        <f>D67*E67</f>
        <v>0</v>
      </c>
      <c r="H67" s="236">
        <f>G67*1.2</f>
        <v>0</v>
      </c>
    </row>
    <row r="68" spans="1:8" ht="13.5">
      <c r="A68" s="249"/>
      <c r="B68" s="261" t="s">
        <v>1174</v>
      </c>
      <c r="C68" s="246" t="s">
        <v>609</v>
      </c>
      <c r="D68" s="248">
        <v>580</v>
      </c>
      <c r="E68" s="30"/>
      <c r="F68" s="236">
        <f>E68*1.2</f>
        <v>0</v>
      </c>
      <c r="G68" s="235">
        <f>D68*E68</f>
        <v>0</v>
      </c>
      <c r="H68" s="236">
        <f>G68*1.2</f>
        <v>0</v>
      </c>
    </row>
    <row r="69" spans="1:8" ht="13.5">
      <c r="A69" s="249"/>
      <c r="B69" s="261" t="s">
        <v>1175</v>
      </c>
      <c r="C69" s="246" t="s">
        <v>609</v>
      </c>
      <c r="D69" s="248">
        <v>40</v>
      </c>
      <c r="E69" s="30"/>
      <c r="F69" s="236">
        <f>E69*1.2</f>
        <v>0</v>
      </c>
      <c r="G69" s="235">
        <f>D69*E69</f>
        <v>0</v>
      </c>
      <c r="H69" s="236">
        <f>G69*1.2</f>
        <v>0</v>
      </c>
    </row>
    <row r="70" spans="1:6" ht="27">
      <c r="A70" s="242">
        <v>2</v>
      </c>
      <c r="B70" s="262" t="s">
        <v>1176</v>
      </c>
      <c r="C70" s="258"/>
      <c r="D70" s="259"/>
      <c r="E70" s="218"/>
      <c r="F70" s="218"/>
    </row>
    <row r="71" spans="1:8" ht="13.5">
      <c r="A71" s="249"/>
      <c r="B71" s="263" t="s">
        <v>1163</v>
      </c>
      <c r="C71" s="246" t="s">
        <v>609</v>
      </c>
      <c r="D71" s="247">
        <v>1150</v>
      </c>
      <c r="E71" s="30"/>
      <c r="F71" s="236">
        <f aca="true" t="shared" si="6" ref="F71:F76">E71*1.2</f>
        <v>0</v>
      </c>
      <c r="G71" s="235">
        <f aca="true" t="shared" si="7" ref="G71:G76">D71*E71</f>
        <v>0</v>
      </c>
      <c r="H71" s="236">
        <f aca="true" t="shared" si="8" ref="H71:H76">G71*1.2</f>
        <v>0</v>
      </c>
    </row>
    <row r="72" spans="1:8" ht="13.5">
      <c r="A72" s="249"/>
      <c r="B72" s="263" t="s">
        <v>1164</v>
      </c>
      <c r="C72" s="246" t="s">
        <v>609</v>
      </c>
      <c r="D72" s="247">
        <v>460</v>
      </c>
      <c r="E72" s="30"/>
      <c r="F72" s="236">
        <f t="shared" si="6"/>
        <v>0</v>
      </c>
      <c r="G72" s="235">
        <f t="shared" si="7"/>
        <v>0</v>
      </c>
      <c r="H72" s="236">
        <f t="shared" si="8"/>
        <v>0</v>
      </c>
    </row>
    <row r="73" spans="1:8" ht="13.5">
      <c r="A73" s="249"/>
      <c r="B73" s="263" t="s">
        <v>1165</v>
      </c>
      <c r="C73" s="246" t="s">
        <v>609</v>
      </c>
      <c r="D73" s="247">
        <v>230</v>
      </c>
      <c r="E73" s="30"/>
      <c r="F73" s="236">
        <f t="shared" si="6"/>
        <v>0</v>
      </c>
      <c r="G73" s="235">
        <f t="shared" si="7"/>
        <v>0</v>
      </c>
      <c r="H73" s="236">
        <f t="shared" si="8"/>
        <v>0</v>
      </c>
    </row>
    <row r="74" spans="1:8" ht="13.5">
      <c r="A74" s="249"/>
      <c r="B74" s="263" t="s">
        <v>1166</v>
      </c>
      <c r="C74" s="246" t="s">
        <v>609</v>
      </c>
      <c r="D74" s="247">
        <v>160</v>
      </c>
      <c r="E74" s="30"/>
      <c r="F74" s="236">
        <f t="shared" si="6"/>
        <v>0</v>
      </c>
      <c r="G74" s="235">
        <f t="shared" si="7"/>
        <v>0</v>
      </c>
      <c r="H74" s="236">
        <f t="shared" si="8"/>
        <v>0</v>
      </c>
    </row>
    <row r="75" spans="1:8" ht="13.5">
      <c r="A75" s="249"/>
      <c r="B75" s="260" t="s">
        <v>1167</v>
      </c>
      <c r="C75" s="246" t="s">
        <v>609</v>
      </c>
      <c r="D75" s="247">
        <v>120</v>
      </c>
      <c r="E75" s="30"/>
      <c r="F75" s="236">
        <f t="shared" si="6"/>
        <v>0</v>
      </c>
      <c r="G75" s="235">
        <f t="shared" si="7"/>
        <v>0</v>
      </c>
      <c r="H75" s="236">
        <f t="shared" si="8"/>
        <v>0</v>
      </c>
    </row>
    <row r="76" spans="1:8" ht="13.5">
      <c r="A76" s="264"/>
      <c r="B76" s="261" t="s">
        <v>1168</v>
      </c>
      <c r="C76" s="246" t="s">
        <v>609</v>
      </c>
      <c r="D76" s="247">
        <v>30</v>
      </c>
      <c r="E76" s="30"/>
      <c r="F76" s="236">
        <f t="shared" si="6"/>
        <v>0</v>
      </c>
      <c r="G76" s="235">
        <f t="shared" si="7"/>
        <v>0</v>
      </c>
      <c r="H76" s="236">
        <f t="shared" si="8"/>
        <v>0</v>
      </c>
    </row>
    <row r="77" spans="1:6" ht="13.5">
      <c r="A77" s="242">
        <v>3</v>
      </c>
      <c r="B77" s="265" t="s">
        <v>1179</v>
      </c>
      <c r="C77" s="258"/>
      <c r="D77" s="259"/>
      <c r="E77" s="218"/>
      <c r="F77" s="218"/>
    </row>
    <row r="78" spans="1:6" ht="13.5">
      <c r="A78" s="249"/>
      <c r="B78" s="260" t="s">
        <v>1177</v>
      </c>
      <c r="C78" s="258"/>
      <c r="D78" s="259"/>
      <c r="E78" s="218"/>
      <c r="F78" s="218"/>
    </row>
    <row r="79" spans="1:8" ht="13.5">
      <c r="A79" s="249"/>
      <c r="B79" s="260" t="s">
        <v>1169</v>
      </c>
      <c r="C79" s="246" t="s">
        <v>609</v>
      </c>
      <c r="D79" s="247">
        <v>620</v>
      </c>
      <c r="E79" s="30"/>
      <c r="F79" s="236">
        <f>E79*1.2</f>
        <v>0</v>
      </c>
      <c r="G79" s="235">
        <f>D79*E79</f>
        <v>0</v>
      </c>
      <c r="H79" s="236">
        <f>G79*1.2</f>
        <v>0</v>
      </c>
    </row>
    <row r="80" spans="1:8" ht="13.5">
      <c r="A80" s="249"/>
      <c r="B80" s="260" t="s">
        <v>1170</v>
      </c>
      <c r="C80" s="246" t="s">
        <v>609</v>
      </c>
      <c r="D80" s="247">
        <v>220</v>
      </c>
      <c r="E80" s="30"/>
      <c r="F80" s="236">
        <f>E80*1.2</f>
        <v>0</v>
      </c>
      <c r="G80" s="235">
        <f>D80*E80</f>
        <v>0</v>
      </c>
      <c r="H80" s="236">
        <f>G80*1.2</f>
        <v>0</v>
      </c>
    </row>
    <row r="81" spans="1:8" ht="13.5">
      <c r="A81" s="249"/>
      <c r="B81" s="260" t="s">
        <v>1165</v>
      </c>
      <c r="C81" s="246" t="s">
        <v>609</v>
      </c>
      <c r="D81" s="247">
        <v>150</v>
      </c>
      <c r="E81" s="30"/>
      <c r="F81" s="236">
        <f>E81*1.2</f>
        <v>0</v>
      </c>
      <c r="G81" s="235">
        <f>D81*E81</f>
        <v>0</v>
      </c>
      <c r="H81" s="236">
        <f>G81*1.2</f>
        <v>0</v>
      </c>
    </row>
    <row r="82" spans="1:8" ht="13.5">
      <c r="A82" s="249"/>
      <c r="B82" s="260" t="s">
        <v>1166</v>
      </c>
      <c r="C82" s="246" t="s">
        <v>609</v>
      </c>
      <c r="D82" s="247">
        <v>120</v>
      </c>
      <c r="E82" s="30"/>
      <c r="F82" s="236">
        <f>E82*1.2</f>
        <v>0</v>
      </c>
      <c r="G82" s="235">
        <f>D82*E82</f>
        <v>0</v>
      </c>
      <c r="H82" s="236">
        <f>G82*1.2</f>
        <v>0</v>
      </c>
    </row>
    <row r="83" spans="1:8" ht="13.5">
      <c r="A83" s="264"/>
      <c r="B83" s="261" t="s">
        <v>1167</v>
      </c>
      <c r="C83" s="246" t="s">
        <v>609</v>
      </c>
      <c r="D83" s="247">
        <v>120</v>
      </c>
      <c r="E83" s="30"/>
      <c r="F83" s="236">
        <f>E83*1.2</f>
        <v>0</v>
      </c>
      <c r="G83" s="235">
        <f>D83*E83</f>
        <v>0</v>
      </c>
      <c r="H83" s="236">
        <f>G83*1.2</f>
        <v>0</v>
      </c>
    </row>
    <row r="84" spans="1:6" ht="138">
      <c r="A84" s="227">
        <v>5</v>
      </c>
      <c r="B84" s="237" t="s">
        <v>1161</v>
      </c>
      <c r="C84" s="229"/>
      <c r="D84" s="266"/>
      <c r="E84" s="267"/>
      <c r="F84" s="267"/>
    </row>
    <row r="85" spans="1:8" ht="13.5">
      <c r="A85" s="268"/>
      <c r="B85" s="269" t="s">
        <v>1158</v>
      </c>
      <c r="C85" s="270" t="s">
        <v>609</v>
      </c>
      <c r="D85" s="271">
        <v>36</v>
      </c>
      <c r="E85" s="31"/>
      <c r="F85" s="236">
        <f>E85*1.2</f>
        <v>0</v>
      </c>
      <c r="G85" s="235">
        <f>D85*E85</f>
        <v>0</v>
      </c>
      <c r="H85" s="236">
        <f>G85*1.2</f>
        <v>0</v>
      </c>
    </row>
    <row r="86" spans="1:6" ht="123.75">
      <c r="A86" s="272">
        <v>6</v>
      </c>
      <c r="B86" s="237" t="s">
        <v>1162</v>
      </c>
      <c r="C86" s="273"/>
      <c r="D86" s="274"/>
      <c r="E86" s="267"/>
      <c r="F86" s="267"/>
    </row>
    <row r="87" spans="1:8" ht="13.5">
      <c r="A87" s="275"/>
      <c r="B87" s="269" t="s">
        <v>1159</v>
      </c>
      <c r="C87" s="270" t="s">
        <v>609</v>
      </c>
      <c r="D87" s="271">
        <v>43</v>
      </c>
      <c r="E87" s="31"/>
      <c r="F87" s="236">
        <f>E87*1.2</f>
        <v>0</v>
      </c>
      <c r="G87" s="235">
        <f>D87*E87</f>
        <v>0</v>
      </c>
      <c r="H87" s="236">
        <f>G87*1.2</f>
        <v>0</v>
      </c>
    </row>
    <row r="88" spans="1:8" ht="69" thickBot="1">
      <c r="A88" s="264">
        <v>7</v>
      </c>
      <c r="B88" s="276" t="s">
        <v>1160</v>
      </c>
      <c r="C88" s="246" t="s">
        <v>259</v>
      </c>
      <c r="D88" s="247">
        <v>80</v>
      </c>
      <c r="E88" s="30"/>
      <c r="F88" s="236">
        <f>E88*1.2</f>
        <v>0</v>
      </c>
      <c r="G88" s="235">
        <f>D88*E88</f>
        <v>0</v>
      </c>
      <c r="H88" s="236">
        <f>G88*1.2</f>
        <v>0</v>
      </c>
    </row>
    <row r="89" spans="1:8" ht="15" thickBot="1">
      <c r="A89" s="251"/>
      <c r="B89" s="252" t="s">
        <v>520</v>
      </c>
      <c r="C89" s="253"/>
      <c r="D89" s="254"/>
      <c r="E89" s="255"/>
      <c r="F89" s="256"/>
      <c r="G89" s="256">
        <f>SUM(G64:G88)</f>
        <v>0</v>
      </c>
      <c r="H89" s="256">
        <f>SUM(H64:H88)</f>
        <v>0</v>
      </c>
    </row>
    <row r="90" spans="1:6" ht="13.5">
      <c r="A90" s="277"/>
      <c r="B90" s="278"/>
      <c r="C90" s="279"/>
      <c r="D90" s="280"/>
      <c r="E90" s="281"/>
      <c r="F90" s="219"/>
    </row>
    <row r="91" spans="1:6" ht="13.5">
      <c r="A91" s="221"/>
      <c r="B91" s="282" t="s">
        <v>60</v>
      </c>
      <c r="C91" s="223"/>
      <c r="D91" s="217"/>
      <c r="E91" s="218"/>
      <c r="F91" s="219"/>
    </row>
    <row r="92" spans="1:6" ht="207">
      <c r="A92" s="242"/>
      <c r="B92" s="283" t="s">
        <v>29</v>
      </c>
      <c r="C92" s="223"/>
      <c r="D92" s="217"/>
      <c r="E92" s="218"/>
      <c r="F92" s="219"/>
    </row>
    <row r="93" spans="1:6" ht="13.5">
      <c r="A93" s="249"/>
      <c r="B93" s="284" t="s">
        <v>30</v>
      </c>
      <c r="C93" s="223"/>
      <c r="D93" s="217"/>
      <c r="E93" s="218"/>
      <c r="F93" s="219"/>
    </row>
    <row r="94" spans="1:6" ht="27">
      <c r="A94" s="249"/>
      <c r="B94" s="284" t="s">
        <v>31</v>
      </c>
      <c r="C94" s="223"/>
      <c r="D94" s="217"/>
      <c r="E94" s="218"/>
      <c r="F94" s="219"/>
    </row>
    <row r="95" spans="1:6" ht="27">
      <c r="A95" s="242">
        <v>1</v>
      </c>
      <c r="B95" s="285" t="s">
        <v>33</v>
      </c>
      <c r="C95" s="223"/>
      <c r="D95" s="217"/>
      <c r="E95" s="218"/>
      <c r="F95" s="218"/>
    </row>
    <row r="96" spans="1:6" ht="13.5">
      <c r="A96" s="249"/>
      <c r="B96" s="286" t="s">
        <v>32</v>
      </c>
      <c r="C96" s="258"/>
      <c r="D96" s="217"/>
      <c r="E96" s="218"/>
      <c r="F96" s="218"/>
    </row>
    <row r="97" spans="1:6" ht="14.25">
      <c r="A97" s="249"/>
      <c r="B97" s="287" t="s">
        <v>34</v>
      </c>
      <c r="C97" s="258"/>
      <c r="D97" s="217"/>
      <c r="E97" s="218"/>
      <c r="F97" s="218"/>
    </row>
    <row r="98" spans="1:6" ht="41.25">
      <c r="A98" s="249" t="s">
        <v>521</v>
      </c>
      <c r="B98" s="288" t="s">
        <v>27</v>
      </c>
      <c r="C98" s="246" t="s">
        <v>201</v>
      </c>
      <c r="D98" s="248">
        <v>1</v>
      </c>
      <c r="E98" s="218"/>
      <c r="F98" s="218"/>
    </row>
    <row r="99" spans="1:6" ht="27">
      <c r="A99" s="249" t="s">
        <v>521</v>
      </c>
      <c r="B99" s="288" t="s">
        <v>28</v>
      </c>
      <c r="C99" s="246" t="s">
        <v>201</v>
      </c>
      <c r="D99" s="248">
        <v>1</v>
      </c>
      <c r="E99" s="218"/>
      <c r="F99" s="218"/>
    </row>
    <row r="100" spans="1:6" ht="27">
      <c r="A100" s="249" t="s">
        <v>521</v>
      </c>
      <c r="B100" s="288" t="s">
        <v>562</v>
      </c>
      <c r="C100" s="246" t="s">
        <v>201</v>
      </c>
      <c r="D100" s="248">
        <v>3</v>
      </c>
      <c r="E100" s="218"/>
      <c r="F100" s="218"/>
    </row>
    <row r="101" spans="1:6" ht="27">
      <c r="A101" s="249" t="s">
        <v>521</v>
      </c>
      <c r="B101" s="288" t="s">
        <v>565</v>
      </c>
      <c r="C101" s="246" t="s">
        <v>201</v>
      </c>
      <c r="D101" s="248">
        <v>1</v>
      </c>
      <c r="E101" s="218"/>
      <c r="F101" s="218"/>
    </row>
    <row r="102" spans="1:6" ht="41.25">
      <c r="A102" s="249" t="s">
        <v>521</v>
      </c>
      <c r="B102" s="288" t="s">
        <v>566</v>
      </c>
      <c r="C102" s="246" t="s">
        <v>559</v>
      </c>
      <c r="D102" s="248">
        <v>1</v>
      </c>
      <c r="E102" s="218"/>
      <c r="F102" s="218"/>
    </row>
    <row r="103" spans="1:6" ht="54.75">
      <c r="A103" s="249" t="s">
        <v>521</v>
      </c>
      <c r="B103" s="288" t="s">
        <v>538</v>
      </c>
      <c r="C103" s="246" t="s">
        <v>559</v>
      </c>
      <c r="D103" s="248">
        <v>1</v>
      </c>
      <c r="E103" s="218"/>
      <c r="F103" s="218"/>
    </row>
    <row r="104" spans="1:6" ht="41.25">
      <c r="A104" s="249" t="s">
        <v>521</v>
      </c>
      <c r="B104" s="288" t="s">
        <v>539</v>
      </c>
      <c r="C104" s="246" t="s">
        <v>559</v>
      </c>
      <c r="D104" s="248">
        <v>1</v>
      </c>
      <c r="E104" s="218"/>
      <c r="F104" s="218"/>
    </row>
    <row r="105" spans="1:6" ht="54.75">
      <c r="A105" s="249"/>
      <c r="B105" s="288" t="s">
        <v>560</v>
      </c>
      <c r="C105" s="289"/>
      <c r="D105" s="290"/>
      <c r="E105" s="218"/>
      <c r="F105" s="218"/>
    </row>
    <row r="106" spans="1:6" ht="41.25">
      <c r="A106" s="249"/>
      <c r="B106" s="288" t="s">
        <v>567</v>
      </c>
      <c r="C106" s="258"/>
      <c r="D106" s="217"/>
      <c r="E106" s="218"/>
      <c r="F106" s="218"/>
    </row>
    <row r="107" spans="1:6" ht="13.5">
      <c r="A107" s="291"/>
      <c r="B107" s="292" t="s">
        <v>564</v>
      </c>
      <c r="C107" s="293"/>
      <c r="D107" s="294"/>
      <c r="E107" s="295"/>
      <c r="F107" s="295"/>
    </row>
    <row r="108" spans="1:8" ht="13.5">
      <c r="A108" s="264"/>
      <c r="B108" s="269" t="s">
        <v>540</v>
      </c>
      <c r="C108" s="246" t="s">
        <v>293</v>
      </c>
      <c r="D108" s="248">
        <v>1</v>
      </c>
      <c r="E108" s="30"/>
      <c r="F108" s="236">
        <f>E108*1.2</f>
        <v>0</v>
      </c>
      <c r="G108" s="235">
        <f>D108*E108</f>
        <v>0</v>
      </c>
      <c r="H108" s="236">
        <f>G108*1.2</f>
        <v>0</v>
      </c>
    </row>
    <row r="109" spans="1:6" ht="14.25">
      <c r="A109" s="249"/>
      <c r="B109" s="296" t="s">
        <v>561</v>
      </c>
      <c r="C109" s="258"/>
      <c r="D109" s="217"/>
      <c r="E109" s="218"/>
      <c r="F109" s="218"/>
    </row>
    <row r="110" spans="1:6" ht="13.5">
      <c r="A110" s="249"/>
      <c r="B110" s="297" t="s">
        <v>568</v>
      </c>
      <c r="C110" s="246" t="s">
        <v>201</v>
      </c>
      <c r="D110" s="248">
        <v>1</v>
      </c>
      <c r="E110" s="218"/>
      <c r="F110" s="218"/>
    </row>
    <row r="111" spans="1:6" ht="13.5">
      <c r="A111" s="249"/>
      <c r="B111" s="298" t="s">
        <v>934</v>
      </c>
      <c r="C111" s="246" t="s">
        <v>201</v>
      </c>
      <c r="D111" s="248">
        <v>4</v>
      </c>
      <c r="E111" s="218"/>
      <c r="F111" s="218"/>
    </row>
    <row r="112" spans="1:6" ht="13.5">
      <c r="A112" s="249"/>
      <c r="B112" s="298" t="s">
        <v>542</v>
      </c>
      <c r="C112" s="246" t="s">
        <v>201</v>
      </c>
      <c r="D112" s="248">
        <v>4</v>
      </c>
      <c r="E112" s="218"/>
      <c r="F112" s="218"/>
    </row>
    <row r="113" spans="1:6" ht="13.5">
      <c r="A113" s="249"/>
      <c r="B113" s="298" t="s">
        <v>541</v>
      </c>
      <c r="C113" s="246" t="s">
        <v>201</v>
      </c>
      <c r="D113" s="248">
        <v>3</v>
      </c>
      <c r="E113" s="218"/>
      <c r="F113" s="218"/>
    </row>
    <row r="114" spans="1:6" ht="13.5">
      <c r="A114" s="249"/>
      <c r="B114" s="299" t="s">
        <v>569</v>
      </c>
      <c r="C114" s="246" t="s">
        <v>201</v>
      </c>
      <c r="D114" s="248">
        <v>2</v>
      </c>
      <c r="E114" s="218"/>
      <c r="F114" s="218"/>
    </row>
    <row r="115" spans="1:6" ht="13.5">
      <c r="A115" s="249"/>
      <c r="B115" s="299" t="s">
        <v>570</v>
      </c>
      <c r="C115" s="246" t="s">
        <v>201</v>
      </c>
      <c r="D115" s="248">
        <v>2</v>
      </c>
      <c r="E115" s="218"/>
      <c r="F115" s="218"/>
    </row>
    <row r="116" spans="1:6" ht="13.5">
      <c r="A116" s="249"/>
      <c r="B116" s="299" t="s">
        <v>571</v>
      </c>
      <c r="C116" s="246" t="s">
        <v>201</v>
      </c>
      <c r="D116" s="248">
        <v>1</v>
      </c>
      <c r="E116" s="218"/>
      <c r="F116" s="218"/>
    </row>
    <row r="117" spans="1:6" ht="13.5">
      <c r="A117" s="249"/>
      <c r="B117" s="299" t="s">
        <v>572</v>
      </c>
      <c r="C117" s="246" t="s">
        <v>201</v>
      </c>
      <c r="D117" s="248">
        <v>4</v>
      </c>
      <c r="E117" s="218"/>
      <c r="F117" s="218"/>
    </row>
    <row r="118" spans="1:6" ht="13.5">
      <c r="A118" s="249"/>
      <c r="B118" s="299" t="s">
        <v>573</v>
      </c>
      <c r="C118" s="246" t="s">
        <v>201</v>
      </c>
      <c r="D118" s="248">
        <v>1</v>
      </c>
      <c r="E118" s="218"/>
      <c r="F118" s="218"/>
    </row>
    <row r="119" spans="1:6" ht="13.5">
      <c r="A119" s="249"/>
      <c r="B119" s="299" t="s">
        <v>26</v>
      </c>
      <c r="C119" s="246" t="s">
        <v>201</v>
      </c>
      <c r="D119" s="248">
        <v>2</v>
      </c>
      <c r="E119" s="218"/>
      <c r="F119" s="218"/>
    </row>
    <row r="120" spans="1:6" ht="41.25">
      <c r="A120" s="249" t="s">
        <v>521</v>
      </c>
      <c r="B120" s="240" t="s">
        <v>543</v>
      </c>
      <c r="C120" s="246" t="s">
        <v>609</v>
      </c>
      <c r="D120" s="248">
        <v>25</v>
      </c>
      <c r="E120" s="218"/>
      <c r="F120" s="218"/>
    </row>
    <row r="121" spans="1:6" ht="41.25">
      <c r="A121" s="249" t="s">
        <v>521</v>
      </c>
      <c r="B121" s="240" t="s">
        <v>563</v>
      </c>
      <c r="C121" s="246" t="s">
        <v>293</v>
      </c>
      <c r="D121" s="248">
        <v>1</v>
      </c>
      <c r="E121" s="218"/>
      <c r="F121" s="218"/>
    </row>
    <row r="122" spans="1:6" ht="13.5">
      <c r="A122" s="291"/>
      <c r="B122" s="292" t="s">
        <v>564</v>
      </c>
      <c r="C122" s="300"/>
      <c r="D122" s="301"/>
      <c r="E122" s="295"/>
      <c r="F122" s="295"/>
    </row>
    <row r="123" spans="1:6" ht="54.75">
      <c r="A123" s="249"/>
      <c r="B123" s="240" t="s">
        <v>560</v>
      </c>
      <c r="C123" s="302"/>
      <c r="D123" s="303"/>
      <c r="E123" s="218"/>
      <c r="F123" s="218"/>
    </row>
    <row r="124" spans="1:8" ht="13.5">
      <c r="A124" s="264"/>
      <c r="B124" s="269" t="s">
        <v>540</v>
      </c>
      <c r="C124" s="246" t="s">
        <v>293</v>
      </c>
      <c r="D124" s="248">
        <v>1</v>
      </c>
      <c r="E124" s="30"/>
      <c r="F124" s="236">
        <f>E124*1.2</f>
        <v>0</v>
      </c>
      <c r="G124" s="235">
        <f>D124*E124</f>
        <v>0</v>
      </c>
      <c r="H124" s="236">
        <f>G124*1.2</f>
        <v>0</v>
      </c>
    </row>
    <row r="125" spans="1:6" ht="41.25">
      <c r="A125" s="249">
        <v>2</v>
      </c>
      <c r="B125" s="304" t="s">
        <v>550</v>
      </c>
      <c r="C125" s="258"/>
      <c r="D125" s="217"/>
      <c r="E125" s="218"/>
      <c r="F125" s="218"/>
    </row>
    <row r="126" spans="1:6" ht="13.5">
      <c r="A126" s="249"/>
      <c r="B126" s="304"/>
      <c r="C126" s="258"/>
      <c r="D126" s="217"/>
      <c r="E126" s="218"/>
      <c r="F126" s="218"/>
    </row>
    <row r="127" spans="1:6" ht="41.25">
      <c r="A127" s="249"/>
      <c r="B127" s="240" t="s">
        <v>537</v>
      </c>
      <c r="C127" s="246" t="s">
        <v>201</v>
      </c>
      <c r="D127" s="248">
        <v>1</v>
      </c>
      <c r="E127" s="218"/>
      <c r="F127" s="218"/>
    </row>
    <row r="128" spans="1:6" ht="13.5">
      <c r="A128" s="249"/>
      <c r="B128" s="297" t="s">
        <v>544</v>
      </c>
      <c r="C128" s="246" t="s">
        <v>201</v>
      </c>
      <c r="D128" s="248">
        <v>1</v>
      </c>
      <c r="E128" s="218"/>
      <c r="F128" s="218"/>
    </row>
    <row r="129" spans="1:6" ht="13.5">
      <c r="A129" s="249"/>
      <c r="B129" s="298" t="s">
        <v>558</v>
      </c>
      <c r="C129" s="246" t="s">
        <v>201</v>
      </c>
      <c r="D129" s="248">
        <v>4</v>
      </c>
      <c r="E129" s="218"/>
      <c r="F129" s="218"/>
    </row>
    <row r="130" spans="1:6" ht="13.5">
      <c r="A130" s="249"/>
      <c r="B130" s="298" t="s">
        <v>542</v>
      </c>
      <c r="C130" s="246" t="s">
        <v>201</v>
      </c>
      <c r="D130" s="248">
        <v>4</v>
      </c>
      <c r="E130" s="218"/>
      <c r="F130" s="218"/>
    </row>
    <row r="131" spans="1:6" ht="13.5">
      <c r="A131" s="249"/>
      <c r="B131" s="298" t="s">
        <v>541</v>
      </c>
      <c r="C131" s="246" t="s">
        <v>201</v>
      </c>
      <c r="D131" s="248">
        <v>3</v>
      </c>
      <c r="E131" s="218"/>
      <c r="F131" s="218"/>
    </row>
    <row r="132" spans="1:6" ht="13.5">
      <c r="A132" s="249"/>
      <c r="B132" s="299" t="s">
        <v>569</v>
      </c>
      <c r="C132" s="246" t="s">
        <v>201</v>
      </c>
      <c r="D132" s="248">
        <v>1</v>
      </c>
      <c r="E132" s="218"/>
      <c r="F132" s="218"/>
    </row>
    <row r="133" spans="1:6" ht="13.5">
      <c r="A133" s="249"/>
      <c r="B133" s="299" t="s">
        <v>545</v>
      </c>
      <c r="C133" s="246" t="s">
        <v>201</v>
      </c>
      <c r="D133" s="248">
        <v>1</v>
      </c>
      <c r="E133" s="218"/>
      <c r="F133" s="218"/>
    </row>
    <row r="134" spans="1:6" ht="13.5">
      <c r="A134" s="249"/>
      <c r="B134" s="299" t="s">
        <v>546</v>
      </c>
      <c r="C134" s="246" t="s">
        <v>201</v>
      </c>
      <c r="D134" s="248">
        <v>1</v>
      </c>
      <c r="E134" s="218"/>
      <c r="F134" s="218"/>
    </row>
    <row r="135" spans="1:6" ht="13.5">
      <c r="A135" s="249"/>
      <c r="B135" s="299" t="s">
        <v>547</v>
      </c>
      <c r="C135" s="246" t="s">
        <v>201</v>
      </c>
      <c r="D135" s="248">
        <v>1</v>
      </c>
      <c r="E135" s="218"/>
      <c r="F135" s="218"/>
    </row>
    <row r="136" spans="1:6" ht="13.5">
      <c r="A136" s="249"/>
      <c r="B136" s="299" t="s">
        <v>548</v>
      </c>
      <c r="C136" s="246" t="s">
        <v>201</v>
      </c>
      <c r="D136" s="248">
        <v>1</v>
      </c>
      <c r="E136" s="218"/>
      <c r="F136" s="218"/>
    </row>
    <row r="137" spans="1:6" ht="13.5">
      <c r="A137" s="249"/>
      <c r="B137" s="299" t="s">
        <v>549</v>
      </c>
      <c r="C137" s="246" t="s">
        <v>201</v>
      </c>
      <c r="D137" s="248">
        <v>2</v>
      </c>
      <c r="E137" s="218"/>
      <c r="F137" s="218"/>
    </row>
    <row r="138" spans="1:6" ht="13.5">
      <c r="A138" s="249"/>
      <c r="B138" s="305" t="s">
        <v>551</v>
      </c>
      <c r="C138" s="246" t="s">
        <v>201</v>
      </c>
      <c r="D138" s="248">
        <v>3</v>
      </c>
      <c r="E138" s="218"/>
      <c r="F138" s="218"/>
    </row>
    <row r="139" spans="1:6" ht="41.25">
      <c r="A139" s="249"/>
      <c r="B139" s="240" t="s">
        <v>563</v>
      </c>
      <c r="C139" s="246" t="s">
        <v>293</v>
      </c>
      <c r="D139" s="248">
        <v>1</v>
      </c>
      <c r="E139" s="218"/>
      <c r="F139" s="218"/>
    </row>
    <row r="140" spans="1:6" ht="13.5">
      <c r="A140" s="291"/>
      <c r="B140" s="292" t="s">
        <v>557</v>
      </c>
      <c r="C140" s="300"/>
      <c r="D140" s="301"/>
      <c r="E140" s="295"/>
      <c r="F140" s="295"/>
    </row>
    <row r="141" spans="1:8" ht="13.5">
      <c r="A141" s="264"/>
      <c r="B141" s="269" t="s">
        <v>540</v>
      </c>
      <c r="C141" s="246" t="s">
        <v>293</v>
      </c>
      <c r="D141" s="248">
        <v>1</v>
      </c>
      <c r="E141" s="30"/>
      <c r="F141" s="236">
        <f>E141*1.2</f>
        <v>0</v>
      </c>
      <c r="G141" s="235">
        <f>D141*E141</f>
        <v>0</v>
      </c>
      <c r="H141" s="236">
        <f>G141*1.2</f>
        <v>0</v>
      </c>
    </row>
    <row r="142" spans="1:6" ht="69">
      <c r="A142" s="242">
        <v>5</v>
      </c>
      <c r="B142" s="285" t="s">
        <v>556</v>
      </c>
      <c r="C142" s="223"/>
      <c r="D142" s="217"/>
      <c r="E142" s="218"/>
      <c r="F142" s="218"/>
    </row>
    <row r="143" spans="1:6" ht="13.5">
      <c r="A143" s="249"/>
      <c r="B143" s="286" t="s">
        <v>552</v>
      </c>
      <c r="C143" s="258"/>
      <c r="D143" s="217"/>
      <c r="E143" s="218"/>
      <c r="F143" s="218"/>
    </row>
    <row r="144" spans="1:6" ht="41.25">
      <c r="A144" s="249"/>
      <c r="B144" s="240" t="s">
        <v>536</v>
      </c>
      <c r="C144" s="246" t="s">
        <v>201</v>
      </c>
      <c r="D144" s="248">
        <v>1</v>
      </c>
      <c r="E144" s="218"/>
      <c r="F144" s="218"/>
    </row>
    <row r="145" spans="1:6" ht="13.5">
      <c r="A145" s="249"/>
      <c r="B145" s="297" t="s">
        <v>553</v>
      </c>
      <c r="C145" s="246" t="s">
        <v>201</v>
      </c>
      <c r="D145" s="248">
        <v>1</v>
      </c>
      <c r="E145" s="218"/>
      <c r="F145" s="218"/>
    </row>
    <row r="146" spans="1:6" ht="13.5">
      <c r="A146" s="249"/>
      <c r="B146" s="298" t="s">
        <v>558</v>
      </c>
      <c r="C146" s="246" t="s">
        <v>201</v>
      </c>
      <c r="D146" s="248">
        <v>4</v>
      </c>
      <c r="E146" s="218"/>
      <c r="F146" s="218"/>
    </row>
    <row r="147" spans="1:6" ht="13.5">
      <c r="A147" s="249"/>
      <c r="B147" s="298" t="s">
        <v>542</v>
      </c>
      <c r="C147" s="246" t="s">
        <v>201</v>
      </c>
      <c r="D147" s="248">
        <v>4</v>
      </c>
      <c r="E147" s="218"/>
      <c r="F147" s="218"/>
    </row>
    <row r="148" spans="1:6" ht="13.5">
      <c r="A148" s="249"/>
      <c r="B148" s="298" t="s">
        <v>541</v>
      </c>
      <c r="C148" s="246" t="s">
        <v>201</v>
      </c>
      <c r="D148" s="248">
        <v>3</v>
      </c>
      <c r="E148" s="218"/>
      <c r="F148" s="218"/>
    </row>
    <row r="149" spans="1:6" ht="13.5">
      <c r="A149" s="249"/>
      <c r="B149" s="299" t="s">
        <v>554</v>
      </c>
      <c r="C149" s="246" t="s">
        <v>201</v>
      </c>
      <c r="D149" s="248">
        <v>2</v>
      </c>
      <c r="E149" s="218"/>
      <c r="F149" s="218"/>
    </row>
    <row r="150" spans="1:6" ht="13.5">
      <c r="A150" s="249"/>
      <c r="B150" s="299" t="s">
        <v>570</v>
      </c>
      <c r="C150" s="246" t="s">
        <v>201</v>
      </c>
      <c r="D150" s="248">
        <v>2</v>
      </c>
      <c r="E150" s="218"/>
      <c r="F150" s="218"/>
    </row>
    <row r="151" spans="1:6" ht="13.5">
      <c r="A151" s="249"/>
      <c r="B151" s="299" t="s">
        <v>546</v>
      </c>
      <c r="C151" s="246" t="s">
        <v>201</v>
      </c>
      <c r="D151" s="248">
        <v>1</v>
      </c>
      <c r="E151" s="218"/>
      <c r="F151" s="218"/>
    </row>
    <row r="152" spans="1:6" ht="13.5">
      <c r="A152" s="249"/>
      <c r="B152" s="299" t="s">
        <v>555</v>
      </c>
      <c r="C152" s="246" t="s">
        <v>201</v>
      </c>
      <c r="D152" s="248">
        <v>1</v>
      </c>
      <c r="E152" s="218"/>
      <c r="F152" s="218"/>
    </row>
    <row r="153" spans="1:6" ht="13.5">
      <c r="A153" s="249"/>
      <c r="B153" s="299" t="s">
        <v>549</v>
      </c>
      <c r="C153" s="246" t="s">
        <v>201</v>
      </c>
      <c r="D153" s="248">
        <v>2</v>
      </c>
      <c r="E153" s="218"/>
      <c r="F153" s="218"/>
    </row>
    <row r="154" spans="1:6" ht="13.5">
      <c r="A154" s="249"/>
      <c r="B154" s="305" t="s">
        <v>551</v>
      </c>
      <c r="C154" s="246" t="s">
        <v>201</v>
      </c>
      <c r="D154" s="248">
        <v>3</v>
      </c>
      <c r="E154" s="218"/>
      <c r="F154" s="218"/>
    </row>
    <row r="155" spans="1:6" ht="13.5">
      <c r="A155" s="291"/>
      <c r="B155" s="292" t="s">
        <v>557</v>
      </c>
      <c r="C155" s="306"/>
      <c r="D155" s="307"/>
      <c r="E155" s="295"/>
      <c r="F155" s="295"/>
    </row>
    <row r="156" spans="1:8" ht="13.5">
      <c r="A156" s="264"/>
      <c r="B156" s="269" t="s">
        <v>540</v>
      </c>
      <c r="C156" s="246" t="s">
        <v>293</v>
      </c>
      <c r="D156" s="248">
        <v>1</v>
      </c>
      <c r="E156" s="30"/>
      <c r="F156" s="236">
        <f>E156*1.2</f>
        <v>0</v>
      </c>
      <c r="G156" s="235">
        <f>D156*E156</f>
        <v>0</v>
      </c>
      <c r="H156" s="236">
        <f>G156*1.2</f>
        <v>0</v>
      </c>
    </row>
    <row r="157" spans="1:6" ht="54" customHeight="1">
      <c r="A157" s="242">
        <v>6</v>
      </c>
      <c r="B157" s="285" t="s">
        <v>526</v>
      </c>
      <c r="C157" s="223"/>
      <c r="D157" s="217"/>
      <c r="E157" s="218"/>
      <c r="F157" s="218"/>
    </row>
    <row r="158" spans="1:6" ht="13.5">
      <c r="A158" s="249"/>
      <c r="B158" s="286" t="s">
        <v>523</v>
      </c>
      <c r="C158" s="258"/>
      <c r="D158" s="217"/>
      <c r="E158" s="218"/>
      <c r="F158" s="218"/>
    </row>
    <row r="159" spans="1:6" ht="41.25">
      <c r="A159" s="249"/>
      <c r="B159" s="240" t="s">
        <v>536</v>
      </c>
      <c r="C159" s="246" t="s">
        <v>201</v>
      </c>
      <c r="D159" s="248">
        <v>1</v>
      </c>
      <c r="E159" s="218"/>
      <c r="F159" s="218"/>
    </row>
    <row r="160" spans="1:6" ht="13.5">
      <c r="A160" s="249"/>
      <c r="B160" s="297" t="s">
        <v>524</v>
      </c>
      <c r="C160" s="246" t="s">
        <v>201</v>
      </c>
      <c r="D160" s="248">
        <v>1</v>
      </c>
      <c r="E160" s="218"/>
      <c r="F160" s="218"/>
    </row>
    <row r="161" spans="1:6" ht="13.5">
      <c r="A161" s="249"/>
      <c r="B161" s="298" t="s">
        <v>558</v>
      </c>
      <c r="C161" s="246" t="s">
        <v>201</v>
      </c>
      <c r="D161" s="248">
        <v>4</v>
      </c>
      <c r="E161" s="218"/>
      <c r="F161" s="218"/>
    </row>
    <row r="162" spans="1:6" ht="13.5">
      <c r="A162" s="249"/>
      <c r="B162" s="298" t="s">
        <v>542</v>
      </c>
      <c r="C162" s="246" t="s">
        <v>201</v>
      </c>
      <c r="D162" s="248">
        <v>4</v>
      </c>
      <c r="E162" s="218"/>
      <c r="F162" s="218"/>
    </row>
    <row r="163" spans="1:6" ht="13.5">
      <c r="A163" s="249"/>
      <c r="B163" s="298" t="s">
        <v>541</v>
      </c>
      <c r="C163" s="246" t="s">
        <v>201</v>
      </c>
      <c r="D163" s="248">
        <v>3</v>
      </c>
      <c r="E163" s="218"/>
      <c r="F163" s="218"/>
    </row>
    <row r="164" spans="1:6" ht="13.5">
      <c r="A164" s="249"/>
      <c r="B164" s="299" t="s">
        <v>569</v>
      </c>
      <c r="C164" s="246" t="s">
        <v>201</v>
      </c>
      <c r="D164" s="248">
        <v>3</v>
      </c>
      <c r="E164" s="218"/>
      <c r="F164" s="218"/>
    </row>
    <row r="165" spans="1:6" ht="13.5">
      <c r="A165" s="249"/>
      <c r="B165" s="299" t="s">
        <v>545</v>
      </c>
      <c r="C165" s="246" t="s">
        <v>201</v>
      </c>
      <c r="D165" s="248">
        <v>2</v>
      </c>
      <c r="E165" s="218"/>
      <c r="F165" s="218"/>
    </row>
    <row r="166" spans="1:6" ht="13.5">
      <c r="A166" s="249"/>
      <c r="B166" s="299" t="s">
        <v>525</v>
      </c>
      <c r="C166" s="246" t="s">
        <v>201</v>
      </c>
      <c r="D166" s="248">
        <v>1</v>
      </c>
      <c r="E166" s="218"/>
      <c r="F166" s="218"/>
    </row>
    <row r="167" spans="1:6" ht="13.5">
      <c r="A167" s="249"/>
      <c r="B167" s="299" t="s">
        <v>549</v>
      </c>
      <c r="C167" s="246" t="s">
        <v>201</v>
      </c>
      <c r="D167" s="248">
        <v>2</v>
      </c>
      <c r="E167" s="218"/>
      <c r="F167" s="218"/>
    </row>
    <row r="168" spans="1:6" ht="13.5">
      <c r="A168" s="249"/>
      <c r="B168" s="305" t="s">
        <v>551</v>
      </c>
      <c r="C168" s="246" t="s">
        <v>201</v>
      </c>
      <c r="D168" s="248">
        <v>3</v>
      </c>
      <c r="E168" s="218"/>
      <c r="F168" s="218"/>
    </row>
    <row r="169" spans="1:6" ht="13.5">
      <c r="A169" s="291"/>
      <c r="B169" s="292" t="s">
        <v>557</v>
      </c>
      <c r="C169" s="306"/>
      <c r="D169" s="307"/>
      <c r="E169" s="295"/>
      <c r="F169" s="295"/>
    </row>
    <row r="170" spans="1:8" ht="13.5">
      <c r="A170" s="264"/>
      <c r="B170" s="269" t="s">
        <v>540</v>
      </c>
      <c r="C170" s="246" t="s">
        <v>293</v>
      </c>
      <c r="D170" s="248">
        <v>1</v>
      </c>
      <c r="E170" s="30"/>
      <c r="F170" s="236">
        <f>E170*1.2</f>
        <v>0</v>
      </c>
      <c r="G170" s="235">
        <f>D170*E170</f>
        <v>0</v>
      </c>
      <c r="H170" s="236">
        <f>G170*1.2</f>
        <v>0</v>
      </c>
    </row>
    <row r="171" spans="1:6" ht="69">
      <c r="A171" s="242">
        <v>7</v>
      </c>
      <c r="B171" s="285" t="s">
        <v>556</v>
      </c>
      <c r="C171" s="223"/>
      <c r="D171" s="217"/>
      <c r="E171" s="218"/>
      <c r="F171" s="218"/>
    </row>
    <row r="172" spans="1:6" ht="13.5">
      <c r="A172" s="249"/>
      <c r="B172" s="286" t="s">
        <v>527</v>
      </c>
      <c r="C172" s="258"/>
      <c r="D172" s="217"/>
      <c r="E172" s="218"/>
      <c r="F172" s="218"/>
    </row>
    <row r="173" spans="1:6" ht="41.25">
      <c r="A173" s="249"/>
      <c r="B173" s="240" t="s">
        <v>536</v>
      </c>
      <c r="C173" s="246" t="s">
        <v>201</v>
      </c>
      <c r="D173" s="248">
        <v>1</v>
      </c>
      <c r="E173" s="218"/>
      <c r="F173" s="218"/>
    </row>
    <row r="174" spans="1:6" ht="13.5">
      <c r="A174" s="249"/>
      <c r="B174" s="297" t="s">
        <v>553</v>
      </c>
      <c r="C174" s="246" t="s">
        <v>201</v>
      </c>
      <c r="D174" s="248">
        <v>1</v>
      </c>
      <c r="E174" s="218"/>
      <c r="F174" s="218"/>
    </row>
    <row r="175" spans="1:6" ht="13.5">
      <c r="A175" s="249"/>
      <c r="B175" s="298" t="s">
        <v>558</v>
      </c>
      <c r="C175" s="246" t="s">
        <v>201</v>
      </c>
      <c r="D175" s="248">
        <v>4</v>
      </c>
      <c r="E175" s="218"/>
      <c r="F175" s="218"/>
    </row>
    <row r="176" spans="1:6" ht="13.5">
      <c r="A176" s="249"/>
      <c r="B176" s="298" t="s">
        <v>542</v>
      </c>
      <c r="C176" s="246" t="s">
        <v>201</v>
      </c>
      <c r="D176" s="248">
        <v>4</v>
      </c>
      <c r="E176" s="218"/>
      <c r="F176" s="218"/>
    </row>
    <row r="177" spans="1:6" ht="13.5">
      <c r="A177" s="249"/>
      <c r="B177" s="298" t="s">
        <v>541</v>
      </c>
      <c r="C177" s="246" t="s">
        <v>201</v>
      </c>
      <c r="D177" s="248">
        <v>3</v>
      </c>
      <c r="E177" s="218"/>
      <c r="F177" s="218"/>
    </row>
    <row r="178" spans="1:6" ht="13.5">
      <c r="A178" s="249"/>
      <c r="B178" s="299" t="s">
        <v>546</v>
      </c>
      <c r="C178" s="246" t="s">
        <v>201</v>
      </c>
      <c r="D178" s="248">
        <v>4</v>
      </c>
      <c r="E178" s="218"/>
      <c r="F178" s="218"/>
    </row>
    <row r="179" spans="1:6" ht="13.5">
      <c r="A179" s="249"/>
      <c r="B179" s="299" t="s">
        <v>549</v>
      </c>
      <c r="C179" s="246" t="s">
        <v>201</v>
      </c>
      <c r="D179" s="248">
        <v>2</v>
      </c>
      <c r="E179" s="218"/>
      <c r="F179" s="218"/>
    </row>
    <row r="180" spans="1:6" ht="13.5">
      <c r="A180" s="249"/>
      <c r="B180" s="305" t="s">
        <v>551</v>
      </c>
      <c r="C180" s="246" t="s">
        <v>201</v>
      </c>
      <c r="D180" s="248">
        <v>3</v>
      </c>
      <c r="E180" s="218"/>
      <c r="F180" s="218"/>
    </row>
    <row r="181" spans="1:6" ht="13.5">
      <c r="A181" s="291"/>
      <c r="B181" s="292" t="s">
        <v>557</v>
      </c>
      <c r="C181" s="306"/>
      <c r="D181" s="307"/>
      <c r="E181" s="295"/>
      <c r="F181" s="295"/>
    </row>
    <row r="182" spans="1:8" ht="13.5">
      <c r="A182" s="264"/>
      <c r="B182" s="269" t="s">
        <v>540</v>
      </c>
      <c r="C182" s="246" t="s">
        <v>293</v>
      </c>
      <c r="D182" s="248">
        <v>1</v>
      </c>
      <c r="E182" s="30"/>
      <c r="F182" s="236">
        <f>E182*1.2</f>
        <v>0</v>
      </c>
      <c r="G182" s="235">
        <f>D182*E182</f>
        <v>0</v>
      </c>
      <c r="H182" s="236">
        <f>G182*1.2</f>
        <v>0</v>
      </c>
    </row>
    <row r="183" spans="1:6" ht="82.5">
      <c r="A183" s="242">
        <v>8</v>
      </c>
      <c r="B183" s="285" t="s">
        <v>526</v>
      </c>
      <c r="C183" s="223"/>
      <c r="D183" s="217"/>
      <c r="E183" s="218"/>
      <c r="F183" s="218"/>
    </row>
    <row r="184" spans="1:6" ht="13.5">
      <c r="A184" s="249"/>
      <c r="B184" s="286" t="s">
        <v>528</v>
      </c>
      <c r="C184" s="258"/>
      <c r="D184" s="217"/>
      <c r="E184" s="218"/>
      <c r="F184" s="218"/>
    </row>
    <row r="185" spans="1:6" ht="41.25">
      <c r="A185" s="249"/>
      <c r="B185" s="240" t="s">
        <v>536</v>
      </c>
      <c r="C185" s="246" t="s">
        <v>201</v>
      </c>
      <c r="D185" s="248">
        <v>1</v>
      </c>
      <c r="E185" s="218"/>
      <c r="F185" s="218"/>
    </row>
    <row r="186" spans="1:6" ht="13.5">
      <c r="A186" s="249"/>
      <c r="B186" s="297" t="s">
        <v>524</v>
      </c>
      <c r="C186" s="246" t="s">
        <v>201</v>
      </c>
      <c r="D186" s="248">
        <v>1</v>
      </c>
      <c r="E186" s="218"/>
      <c r="F186" s="218"/>
    </row>
    <row r="187" spans="1:6" ht="13.5">
      <c r="A187" s="249"/>
      <c r="B187" s="298" t="s">
        <v>558</v>
      </c>
      <c r="C187" s="246" t="s">
        <v>201</v>
      </c>
      <c r="D187" s="248">
        <v>4</v>
      </c>
      <c r="E187" s="218"/>
      <c r="F187" s="218"/>
    </row>
    <row r="188" spans="1:6" ht="13.5">
      <c r="A188" s="249"/>
      <c r="B188" s="298" t="s">
        <v>542</v>
      </c>
      <c r="C188" s="246" t="s">
        <v>201</v>
      </c>
      <c r="D188" s="248">
        <v>4</v>
      </c>
      <c r="E188" s="218"/>
      <c r="F188" s="218"/>
    </row>
    <row r="189" spans="1:6" ht="13.5">
      <c r="A189" s="249"/>
      <c r="B189" s="298" t="s">
        <v>541</v>
      </c>
      <c r="C189" s="246" t="s">
        <v>201</v>
      </c>
      <c r="D189" s="248">
        <v>3</v>
      </c>
      <c r="E189" s="218"/>
      <c r="F189" s="218"/>
    </row>
    <row r="190" spans="1:6" ht="13.5">
      <c r="A190" s="249"/>
      <c r="B190" s="299" t="s">
        <v>569</v>
      </c>
      <c r="C190" s="246" t="s">
        <v>201</v>
      </c>
      <c r="D190" s="248">
        <v>2</v>
      </c>
      <c r="E190" s="218"/>
      <c r="F190" s="218"/>
    </row>
    <row r="191" spans="1:6" ht="13.5">
      <c r="A191" s="249"/>
      <c r="B191" s="299" t="s">
        <v>570</v>
      </c>
      <c r="C191" s="246" t="s">
        <v>201</v>
      </c>
      <c r="D191" s="248">
        <v>1</v>
      </c>
      <c r="E191" s="218"/>
      <c r="F191" s="218"/>
    </row>
    <row r="192" spans="1:6" ht="13.5">
      <c r="A192" s="249"/>
      <c r="B192" s="299" t="s">
        <v>529</v>
      </c>
      <c r="C192" s="246" t="s">
        <v>201</v>
      </c>
      <c r="D192" s="248">
        <v>1</v>
      </c>
      <c r="E192" s="218"/>
      <c r="F192" s="218"/>
    </row>
    <row r="193" spans="1:6" ht="13.5">
      <c r="A193" s="249"/>
      <c r="B193" s="299" t="s">
        <v>549</v>
      </c>
      <c r="C193" s="246" t="s">
        <v>201</v>
      </c>
      <c r="D193" s="248">
        <v>2</v>
      </c>
      <c r="E193" s="218"/>
      <c r="F193" s="218"/>
    </row>
    <row r="194" spans="1:6" ht="13.5">
      <c r="A194" s="249"/>
      <c r="B194" s="305" t="s">
        <v>551</v>
      </c>
      <c r="C194" s="246" t="s">
        <v>201</v>
      </c>
      <c r="D194" s="248">
        <v>3</v>
      </c>
      <c r="E194" s="218"/>
      <c r="F194" s="218"/>
    </row>
    <row r="195" spans="1:6" ht="13.5">
      <c r="A195" s="291"/>
      <c r="B195" s="292" t="s">
        <v>557</v>
      </c>
      <c r="C195" s="306"/>
      <c r="D195" s="307"/>
      <c r="E195" s="295"/>
      <c r="F195" s="295"/>
    </row>
    <row r="196" spans="1:8" ht="13.5">
      <c r="A196" s="264"/>
      <c r="B196" s="269" t="s">
        <v>540</v>
      </c>
      <c r="C196" s="246" t="s">
        <v>293</v>
      </c>
      <c r="D196" s="248">
        <v>1</v>
      </c>
      <c r="E196" s="30"/>
      <c r="F196" s="236">
        <f>E196*1.2</f>
        <v>0</v>
      </c>
      <c r="G196" s="235">
        <f>D196*E196</f>
        <v>0</v>
      </c>
      <c r="H196" s="236">
        <f>G196*1.2</f>
        <v>0</v>
      </c>
    </row>
    <row r="197" spans="1:6" ht="69">
      <c r="A197" s="242">
        <v>9</v>
      </c>
      <c r="B197" s="285" t="s">
        <v>556</v>
      </c>
      <c r="C197" s="223"/>
      <c r="D197" s="217"/>
      <c r="E197" s="218"/>
      <c r="F197" s="218"/>
    </row>
    <row r="198" spans="1:6" ht="13.5">
      <c r="A198" s="249"/>
      <c r="B198" s="286" t="s">
        <v>530</v>
      </c>
      <c r="C198" s="258"/>
      <c r="D198" s="217"/>
      <c r="E198" s="218"/>
      <c r="F198" s="218"/>
    </row>
    <row r="199" spans="1:6" ht="41.25">
      <c r="A199" s="249"/>
      <c r="B199" s="240" t="s">
        <v>532</v>
      </c>
      <c r="C199" s="246" t="s">
        <v>201</v>
      </c>
      <c r="D199" s="248">
        <v>1</v>
      </c>
      <c r="E199" s="218"/>
      <c r="F199" s="218"/>
    </row>
    <row r="200" spans="1:6" ht="13.5">
      <c r="A200" s="249"/>
      <c r="B200" s="297" t="s">
        <v>531</v>
      </c>
      <c r="C200" s="246" t="s">
        <v>201</v>
      </c>
      <c r="D200" s="248">
        <v>1</v>
      </c>
      <c r="E200" s="218"/>
      <c r="F200" s="218"/>
    </row>
    <row r="201" spans="1:6" ht="13.5">
      <c r="A201" s="249"/>
      <c r="B201" s="298" t="s">
        <v>558</v>
      </c>
      <c r="C201" s="246" t="s">
        <v>201</v>
      </c>
      <c r="D201" s="248">
        <v>4</v>
      </c>
      <c r="E201" s="218"/>
      <c r="F201" s="218"/>
    </row>
    <row r="202" spans="1:6" ht="13.5">
      <c r="A202" s="249"/>
      <c r="B202" s="298" t="s">
        <v>542</v>
      </c>
      <c r="C202" s="246" t="s">
        <v>201</v>
      </c>
      <c r="D202" s="248">
        <v>4</v>
      </c>
      <c r="E202" s="218"/>
      <c r="F202" s="218"/>
    </row>
    <row r="203" spans="1:6" ht="13.5">
      <c r="A203" s="249"/>
      <c r="B203" s="305" t="s">
        <v>551</v>
      </c>
      <c r="C203" s="246" t="s">
        <v>201</v>
      </c>
      <c r="D203" s="248">
        <v>3</v>
      </c>
      <c r="E203" s="218"/>
      <c r="F203" s="218"/>
    </row>
    <row r="204" spans="1:6" ht="13.5">
      <c r="A204" s="249"/>
      <c r="B204" s="298" t="s">
        <v>533</v>
      </c>
      <c r="C204" s="246" t="s">
        <v>201</v>
      </c>
      <c r="D204" s="248">
        <v>3</v>
      </c>
      <c r="E204" s="218"/>
      <c r="F204" s="218"/>
    </row>
    <row r="205" spans="1:6" ht="13.5">
      <c r="A205" s="249"/>
      <c r="B205" s="298" t="s">
        <v>534</v>
      </c>
      <c r="C205" s="246" t="s">
        <v>201</v>
      </c>
      <c r="D205" s="248">
        <v>4</v>
      </c>
      <c r="E205" s="218"/>
      <c r="F205" s="218"/>
    </row>
    <row r="206" spans="1:6" ht="13.5">
      <c r="A206" s="249"/>
      <c r="B206" s="298" t="s">
        <v>535</v>
      </c>
      <c r="C206" s="246" t="s">
        <v>201</v>
      </c>
      <c r="D206" s="248">
        <v>10</v>
      </c>
      <c r="E206" s="218"/>
      <c r="F206" s="218"/>
    </row>
    <row r="207" spans="1:6" ht="13.5">
      <c r="A207" s="291"/>
      <c r="B207" s="292" t="s">
        <v>557</v>
      </c>
      <c r="C207" s="306"/>
      <c r="D207" s="307"/>
      <c r="E207" s="295"/>
      <c r="F207" s="295"/>
    </row>
    <row r="208" spans="1:8" ht="13.5">
      <c r="A208" s="264"/>
      <c r="B208" s="269" t="s">
        <v>540</v>
      </c>
      <c r="C208" s="246" t="s">
        <v>293</v>
      </c>
      <c r="D208" s="248">
        <v>1</v>
      </c>
      <c r="E208" s="30"/>
      <c r="F208" s="236">
        <f>E208*1.2</f>
        <v>0</v>
      </c>
      <c r="G208" s="235">
        <f>D208*E208</f>
        <v>0</v>
      </c>
      <c r="H208" s="236">
        <f>G208*1.2</f>
        <v>0</v>
      </c>
    </row>
    <row r="209" spans="1:6" ht="82.5">
      <c r="A209" s="242">
        <v>10</v>
      </c>
      <c r="B209" s="285" t="s">
        <v>526</v>
      </c>
      <c r="C209" s="223"/>
      <c r="D209" s="217"/>
      <c r="E209" s="218"/>
      <c r="F209" s="218"/>
    </row>
    <row r="210" spans="1:6" ht="13.5">
      <c r="A210" s="249"/>
      <c r="B210" s="286" t="s">
        <v>1139</v>
      </c>
      <c r="C210" s="258"/>
      <c r="D210" s="217"/>
      <c r="E210" s="218"/>
      <c r="F210" s="218"/>
    </row>
    <row r="211" spans="1:6" ht="41.25">
      <c r="A211" s="249"/>
      <c r="B211" s="240" t="s">
        <v>532</v>
      </c>
      <c r="C211" s="246" t="s">
        <v>201</v>
      </c>
      <c r="D211" s="248">
        <v>1</v>
      </c>
      <c r="E211" s="218"/>
      <c r="F211" s="218"/>
    </row>
    <row r="212" spans="1:6" ht="13.5">
      <c r="A212" s="249"/>
      <c r="B212" s="297" t="s">
        <v>531</v>
      </c>
      <c r="C212" s="246" t="s">
        <v>201</v>
      </c>
      <c r="D212" s="248">
        <v>1</v>
      </c>
      <c r="E212" s="218"/>
      <c r="F212" s="218"/>
    </row>
    <row r="213" spans="1:6" ht="13.5">
      <c r="A213" s="249"/>
      <c r="B213" s="298" t="s">
        <v>934</v>
      </c>
      <c r="C213" s="246" t="s">
        <v>201</v>
      </c>
      <c r="D213" s="248">
        <v>4</v>
      </c>
      <c r="E213" s="218"/>
      <c r="F213" s="218"/>
    </row>
    <row r="214" spans="1:6" ht="13.5">
      <c r="A214" s="249"/>
      <c r="B214" s="298" t="s">
        <v>1140</v>
      </c>
      <c r="C214" s="246" t="s">
        <v>201</v>
      </c>
      <c r="D214" s="248">
        <v>4</v>
      </c>
      <c r="E214" s="218"/>
      <c r="F214" s="218"/>
    </row>
    <row r="215" spans="1:6" ht="13.5">
      <c r="A215" s="249"/>
      <c r="B215" s="305" t="s">
        <v>551</v>
      </c>
      <c r="C215" s="246" t="s">
        <v>201</v>
      </c>
      <c r="D215" s="248">
        <v>3</v>
      </c>
      <c r="E215" s="218"/>
      <c r="F215" s="218"/>
    </row>
    <row r="216" spans="1:6" ht="13.5">
      <c r="A216" s="249"/>
      <c r="B216" s="298" t="s">
        <v>533</v>
      </c>
      <c r="C216" s="246" t="s">
        <v>201</v>
      </c>
      <c r="D216" s="248">
        <v>3</v>
      </c>
      <c r="E216" s="218"/>
      <c r="F216" s="218"/>
    </row>
    <row r="217" spans="1:6" ht="13.5">
      <c r="A217" s="249"/>
      <c r="B217" s="298" t="s">
        <v>534</v>
      </c>
      <c r="C217" s="246" t="s">
        <v>201</v>
      </c>
      <c r="D217" s="248">
        <v>4</v>
      </c>
      <c r="E217" s="218"/>
      <c r="F217" s="218"/>
    </row>
    <row r="218" spans="1:6" ht="13.5">
      <c r="A218" s="249"/>
      <c r="B218" s="298" t="s">
        <v>535</v>
      </c>
      <c r="C218" s="246" t="s">
        <v>201</v>
      </c>
      <c r="D218" s="248">
        <v>6</v>
      </c>
      <c r="E218" s="218"/>
      <c r="F218" s="218"/>
    </row>
    <row r="219" spans="1:6" ht="13.5">
      <c r="A219" s="249"/>
      <c r="B219" s="292" t="s">
        <v>564</v>
      </c>
      <c r="C219" s="306"/>
      <c r="D219" s="307"/>
      <c r="E219" s="218"/>
      <c r="F219" s="218"/>
    </row>
    <row r="220" spans="1:8" ht="13.5">
      <c r="A220" s="264"/>
      <c r="B220" s="269" t="s">
        <v>540</v>
      </c>
      <c r="C220" s="246" t="s">
        <v>293</v>
      </c>
      <c r="D220" s="248">
        <v>1</v>
      </c>
      <c r="E220" s="30"/>
      <c r="F220" s="236">
        <f>E220*1.2</f>
        <v>0</v>
      </c>
      <c r="G220" s="235">
        <f>D220*E220</f>
        <v>0</v>
      </c>
      <c r="H220" s="236">
        <f>G220*1.2</f>
        <v>0</v>
      </c>
    </row>
    <row r="221" spans="1:6" ht="69">
      <c r="A221" s="242">
        <v>11</v>
      </c>
      <c r="B221" s="285" t="s">
        <v>556</v>
      </c>
      <c r="C221" s="223"/>
      <c r="D221" s="217"/>
      <c r="E221" s="218"/>
      <c r="F221" s="218"/>
    </row>
    <row r="222" spans="1:6" ht="13.5">
      <c r="A222" s="249"/>
      <c r="B222" s="286" t="s">
        <v>1141</v>
      </c>
      <c r="C222" s="258"/>
      <c r="D222" s="217"/>
      <c r="E222" s="218"/>
      <c r="F222" s="218"/>
    </row>
    <row r="223" spans="1:6" ht="41.25">
      <c r="A223" s="249"/>
      <c r="B223" s="240" t="s">
        <v>931</v>
      </c>
      <c r="C223" s="246" t="s">
        <v>201</v>
      </c>
      <c r="D223" s="248">
        <v>1</v>
      </c>
      <c r="E223" s="218"/>
      <c r="F223" s="218"/>
    </row>
    <row r="224" spans="1:6" ht="13.5">
      <c r="A224" s="249"/>
      <c r="B224" s="297" t="s">
        <v>930</v>
      </c>
      <c r="C224" s="246" t="s">
        <v>201</v>
      </c>
      <c r="D224" s="248">
        <v>1</v>
      </c>
      <c r="E224" s="218"/>
      <c r="F224" s="218"/>
    </row>
    <row r="225" spans="1:6" ht="13.5">
      <c r="A225" s="249"/>
      <c r="B225" s="298" t="s">
        <v>934</v>
      </c>
      <c r="C225" s="246" t="s">
        <v>201</v>
      </c>
      <c r="D225" s="248">
        <v>4</v>
      </c>
      <c r="E225" s="218"/>
      <c r="F225" s="218"/>
    </row>
    <row r="226" spans="1:6" ht="13.5">
      <c r="A226" s="249"/>
      <c r="B226" s="298" t="s">
        <v>542</v>
      </c>
      <c r="C226" s="246" t="s">
        <v>201</v>
      </c>
      <c r="D226" s="248">
        <v>4</v>
      </c>
      <c r="E226" s="218"/>
      <c r="F226" s="218"/>
    </row>
    <row r="227" spans="1:6" ht="13.5">
      <c r="A227" s="249"/>
      <c r="B227" s="305" t="s">
        <v>551</v>
      </c>
      <c r="C227" s="246" t="s">
        <v>201</v>
      </c>
      <c r="D227" s="248">
        <v>3</v>
      </c>
      <c r="E227" s="218"/>
      <c r="F227" s="218"/>
    </row>
    <row r="228" spans="1:6" ht="13.5">
      <c r="A228" s="249"/>
      <c r="B228" s="298" t="s">
        <v>533</v>
      </c>
      <c r="C228" s="246" t="s">
        <v>201</v>
      </c>
      <c r="D228" s="248">
        <v>4</v>
      </c>
      <c r="E228" s="218"/>
      <c r="F228" s="218"/>
    </row>
    <row r="229" spans="1:6" ht="13.5">
      <c r="A229" s="249"/>
      <c r="B229" s="298" t="s">
        <v>534</v>
      </c>
      <c r="C229" s="246" t="s">
        <v>201</v>
      </c>
      <c r="D229" s="248">
        <v>7</v>
      </c>
      <c r="E229" s="218"/>
      <c r="F229" s="218"/>
    </row>
    <row r="230" spans="1:6" ht="13.5">
      <c r="A230" s="249"/>
      <c r="B230" s="298" t="s">
        <v>535</v>
      </c>
      <c r="C230" s="246" t="s">
        <v>201</v>
      </c>
      <c r="D230" s="248">
        <v>26</v>
      </c>
      <c r="E230" s="218"/>
      <c r="F230" s="218"/>
    </row>
    <row r="231" spans="1:6" ht="13.5">
      <c r="A231" s="249"/>
      <c r="B231" s="298" t="s">
        <v>932</v>
      </c>
      <c r="C231" s="246" t="s">
        <v>201</v>
      </c>
      <c r="D231" s="248">
        <v>1</v>
      </c>
      <c r="E231" s="218"/>
      <c r="F231" s="218"/>
    </row>
    <row r="232" spans="1:6" ht="13.5">
      <c r="A232" s="249"/>
      <c r="B232" s="298" t="s">
        <v>933</v>
      </c>
      <c r="C232" s="246" t="s">
        <v>201</v>
      </c>
      <c r="D232" s="248">
        <v>1</v>
      </c>
      <c r="E232" s="218"/>
      <c r="F232" s="218"/>
    </row>
    <row r="233" spans="1:6" ht="13.5">
      <c r="A233" s="291"/>
      <c r="B233" s="292" t="s">
        <v>564</v>
      </c>
      <c r="C233" s="306"/>
      <c r="D233" s="307"/>
      <c r="E233" s="295"/>
      <c r="F233" s="295"/>
    </row>
    <row r="234" spans="1:8" ht="13.5">
      <c r="A234" s="264"/>
      <c r="B234" s="269" t="s">
        <v>540</v>
      </c>
      <c r="C234" s="246" t="s">
        <v>293</v>
      </c>
      <c r="D234" s="248">
        <v>1</v>
      </c>
      <c r="E234" s="30"/>
      <c r="F234" s="236">
        <f>E234*1.2</f>
        <v>0</v>
      </c>
      <c r="G234" s="235">
        <f>D234*E234</f>
        <v>0</v>
      </c>
      <c r="H234" s="236">
        <f>G234*1.2</f>
        <v>0</v>
      </c>
    </row>
    <row r="235" spans="1:6" ht="82.5">
      <c r="A235" s="242">
        <v>12</v>
      </c>
      <c r="B235" s="285" t="s">
        <v>526</v>
      </c>
      <c r="C235" s="223"/>
      <c r="D235" s="217"/>
      <c r="E235" s="218"/>
      <c r="F235" s="218"/>
    </row>
    <row r="236" spans="1:6" ht="13.5">
      <c r="A236" s="249"/>
      <c r="B236" s="286" t="s">
        <v>1142</v>
      </c>
      <c r="C236" s="258"/>
      <c r="D236" s="217"/>
      <c r="E236" s="218"/>
      <c r="F236" s="218"/>
    </row>
    <row r="237" spans="1:6" ht="41.25">
      <c r="A237" s="249"/>
      <c r="B237" s="240" t="s">
        <v>935</v>
      </c>
      <c r="C237" s="246" t="s">
        <v>201</v>
      </c>
      <c r="D237" s="248">
        <v>1</v>
      </c>
      <c r="E237" s="218"/>
      <c r="F237" s="218"/>
    </row>
    <row r="238" spans="1:6" ht="13.5">
      <c r="A238" s="249"/>
      <c r="B238" s="297" t="s">
        <v>531</v>
      </c>
      <c r="C238" s="246" t="s">
        <v>201</v>
      </c>
      <c r="D238" s="248">
        <v>1</v>
      </c>
      <c r="E238" s="218"/>
      <c r="F238" s="218"/>
    </row>
    <row r="239" spans="1:6" ht="13.5">
      <c r="A239" s="249"/>
      <c r="B239" s="298" t="s">
        <v>558</v>
      </c>
      <c r="C239" s="246" t="s">
        <v>201</v>
      </c>
      <c r="D239" s="248">
        <v>4</v>
      </c>
      <c r="E239" s="218"/>
      <c r="F239" s="218"/>
    </row>
    <row r="240" spans="1:6" ht="13.5">
      <c r="A240" s="249"/>
      <c r="B240" s="298" t="s">
        <v>542</v>
      </c>
      <c r="C240" s="246" t="s">
        <v>201</v>
      </c>
      <c r="D240" s="248">
        <v>4</v>
      </c>
      <c r="E240" s="218"/>
      <c r="F240" s="218"/>
    </row>
    <row r="241" spans="1:6" ht="13.5">
      <c r="A241" s="249"/>
      <c r="B241" s="305" t="s">
        <v>551</v>
      </c>
      <c r="C241" s="246" t="s">
        <v>201</v>
      </c>
      <c r="D241" s="248">
        <v>3</v>
      </c>
      <c r="E241" s="218"/>
      <c r="F241" s="218"/>
    </row>
    <row r="242" spans="1:6" ht="13.5">
      <c r="A242" s="249"/>
      <c r="B242" s="298" t="s">
        <v>541</v>
      </c>
      <c r="C242" s="246" t="s">
        <v>201</v>
      </c>
      <c r="D242" s="248">
        <v>7</v>
      </c>
      <c r="E242" s="218"/>
      <c r="F242" s="218"/>
    </row>
    <row r="243" spans="1:6" ht="13.5">
      <c r="A243" s="249"/>
      <c r="B243" s="298" t="s">
        <v>534</v>
      </c>
      <c r="C243" s="246" t="s">
        <v>201</v>
      </c>
      <c r="D243" s="248">
        <v>7</v>
      </c>
      <c r="E243" s="218"/>
      <c r="F243" s="218"/>
    </row>
    <row r="244" spans="1:6" ht="13.5">
      <c r="A244" s="249"/>
      <c r="B244" s="298" t="s">
        <v>535</v>
      </c>
      <c r="C244" s="246" t="s">
        <v>201</v>
      </c>
      <c r="D244" s="248">
        <v>18</v>
      </c>
      <c r="E244" s="218"/>
      <c r="F244" s="218"/>
    </row>
    <row r="245" spans="1:6" ht="13.5">
      <c r="A245" s="249"/>
      <c r="B245" s="298" t="s">
        <v>936</v>
      </c>
      <c r="C245" s="246" t="s">
        <v>201</v>
      </c>
      <c r="D245" s="248">
        <v>1</v>
      </c>
      <c r="E245" s="218"/>
      <c r="F245" s="218"/>
    </row>
    <row r="246" spans="1:6" ht="13.5">
      <c r="A246" s="249"/>
      <c r="B246" s="298" t="s">
        <v>933</v>
      </c>
      <c r="C246" s="246" t="s">
        <v>201</v>
      </c>
      <c r="D246" s="248">
        <v>1</v>
      </c>
      <c r="E246" s="218"/>
      <c r="F246" s="218"/>
    </row>
    <row r="247" spans="1:6" ht="13.5">
      <c r="A247" s="249"/>
      <c r="B247" s="298" t="s">
        <v>932</v>
      </c>
      <c r="C247" s="246" t="s">
        <v>201</v>
      </c>
      <c r="D247" s="248">
        <v>1</v>
      </c>
      <c r="E247" s="218"/>
      <c r="F247" s="218"/>
    </row>
    <row r="248" spans="1:6" ht="13.5">
      <c r="A248" s="249"/>
      <c r="B248" s="298" t="s">
        <v>937</v>
      </c>
      <c r="C248" s="246" t="s">
        <v>201</v>
      </c>
      <c r="D248" s="248">
        <v>1</v>
      </c>
      <c r="E248" s="218"/>
      <c r="F248" s="218"/>
    </row>
    <row r="249" spans="1:6" ht="13.5">
      <c r="A249" s="249"/>
      <c r="B249" s="298" t="s">
        <v>938</v>
      </c>
      <c r="C249" s="246" t="s">
        <v>201</v>
      </c>
      <c r="D249" s="248">
        <v>1</v>
      </c>
      <c r="E249" s="218"/>
      <c r="F249" s="218"/>
    </row>
    <row r="250" spans="1:6" ht="13.5">
      <c r="A250" s="291"/>
      <c r="B250" s="292" t="s">
        <v>564</v>
      </c>
      <c r="C250" s="306"/>
      <c r="D250" s="307"/>
      <c r="E250" s="295"/>
      <c r="F250" s="295"/>
    </row>
    <row r="251" spans="1:8" ht="13.5">
      <c r="A251" s="264"/>
      <c r="B251" s="269" t="s">
        <v>540</v>
      </c>
      <c r="C251" s="246" t="s">
        <v>293</v>
      </c>
      <c r="D251" s="248">
        <v>1</v>
      </c>
      <c r="E251" s="30"/>
      <c r="F251" s="236">
        <f>E251*1.2</f>
        <v>0</v>
      </c>
      <c r="G251" s="235">
        <f>D251*E251</f>
        <v>0</v>
      </c>
      <c r="H251" s="236">
        <f>G251*1.2</f>
        <v>0</v>
      </c>
    </row>
    <row r="252" spans="1:6" ht="69">
      <c r="A252" s="242">
        <v>13</v>
      </c>
      <c r="B252" s="285" t="s">
        <v>556</v>
      </c>
      <c r="C252" s="223"/>
      <c r="D252" s="217"/>
      <c r="E252" s="218"/>
      <c r="F252" s="218"/>
    </row>
    <row r="253" spans="1:6" ht="13.5">
      <c r="A253" s="249"/>
      <c r="B253" s="286" t="s">
        <v>1143</v>
      </c>
      <c r="C253" s="258"/>
      <c r="D253" s="217"/>
      <c r="E253" s="218"/>
      <c r="F253" s="218"/>
    </row>
    <row r="254" spans="1:6" ht="41.25">
      <c r="A254" s="249"/>
      <c r="B254" s="240" t="s">
        <v>939</v>
      </c>
      <c r="C254" s="246" t="s">
        <v>201</v>
      </c>
      <c r="D254" s="248">
        <v>1</v>
      </c>
      <c r="E254" s="218"/>
      <c r="F254" s="218"/>
    </row>
    <row r="255" spans="1:6" ht="13.5">
      <c r="A255" s="249"/>
      <c r="B255" s="297" t="s">
        <v>531</v>
      </c>
      <c r="C255" s="246" t="s">
        <v>201</v>
      </c>
      <c r="D255" s="248">
        <v>1</v>
      </c>
      <c r="E255" s="218"/>
      <c r="F255" s="218"/>
    </row>
    <row r="256" spans="1:6" ht="13.5">
      <c r="A256" s="249"/>
      <c r="B256" s="298" t="s">
        <v>558</v>
      </c>
      <c r="C256" s="246" t="s">
        <v>201</v>
      </c>
      <c r="D256" s="248">
        <v>4</v>
      </c>
      <c r="E256" s="218"/>
      <c r="F256" s="218"/>
    </row>
    <row r="257" spans="1:6" ht="13.5">
      <c r="A257" s="249"/>
      <c r="B257" s="298" t="s">
        <v>542</v>
      </c>
      <c r="C257" s="246" t="s">
        <v>201</v>
      </c>
      <c r="D257" s="248">
        <v>4</v>
      </c>
      <c r="E257" s="218"/>
      <c r="F257" s="218"/>
    </row>
    <row r="258" spans="1:6" ht="13.5">
      <c r="A258" s="249"/>
      <c r="B258" s="305" t="s">
        <v>551</v>
      </c>
      <c r="C258" s="246" t="s">
        <v>201</v>
      </c>
      <c r="D258" s="248">
        <v>3</v>
      </c>
      <c r="E258" s="218"/>
      <c r="F258" s="218"/>
    </row>
    <row r="259" spans="1:6" ht="13.5">
      <c r="A259" s="249"/>
      <c r="B259" s="298" t="s">
        <v>533</v>
      </c>
      <c r="C259" s="246" t="s">
        <v>201</v>
      </c>
      <c r="D259" s="248">
        <v>3</v>
      </c>
      <c r="E259" s="218"/>
      <c r="F259" s="218"/>
    </row>
    <row r="260" spans="1:6" ht="13.5">
      <c r="A260" s="249"/>
      <c r="B260" s="298" t="s">
        <v>534</v>
      </c>
      <c r="C260" s="246" t="s">
        <v>201</v>
      </c>
      <c r="D260" s="248">
        <v>5</v>
      </c>
      <c r="E260" s="218"/>
      <c r="F260" s="218"/>
    </row>
    <row r="261" spans="1:6" ht="13.5">
      <c r="A261" s="249"/>
      <c r="B261" s="298" t="s">
        <v>535</v>
      </c>
      <c r="C261" s="246" t="s">
        <v>201</v>
      </c>
      <c r="D261" s="248">
        <v>14</v>
      </c>
      <c r="E261" s="218"/>
      <c r="F261" s="218"/>
    </row>
    <row r="262" spans="1:6" ht="13.5">
      <c r="A262" s="291"/>
      <c r="B262" s="292" t="s">
        <v>564</v>
      </c>
      <c r="C262" s="306"/>
      <c r="D262" s="307"/>
      <c r="E262" s="295"/>
      <c r="F262" s="295"/>
    </row>
    <row r="263" spans="1:8" ht="13.5">
      <c r="A263" s="264"/>
      <c r="B263" s="269" t="s">
        <v>540</v>
      </c>
      <c r="C263" s="246" t="s">
        <v>293</v>
      </c>
      <c r="D263" s="248">
        <v>1</v>
      </c>
      <c r="E263" s="30"/>
      <c r="F263" s="236">
        <f>E263*1.2</f>
        <v>0</v>
      </c>
      <c r="G263" s="235">
        <f>D263*E263</f>
        <v>0</v>
      </c>
      <c r="H263" s="236">
        <f>G263*1.2</f>
        <v>0</v>
      </c>
    </row>
    <row r="264" spans="1:7" ht="82.5">
      <c r="A264" s="242">
        <v>14</v>
      </c>
      <c r="B264" s="285" t="s">
        <v>526</v>
      </c>
      <c r="C264" s="223"/>
      <c r="D264" s="217"/>
      <c r="E264" s="218"/>
      <c r="F264" s="218"/>
      <c r="G264" s="308"/>
    </row>
    <row r="265" spans="1:7" ht="13.5">
      <c r="A265" s="249"/>
      <c r="B265" s="286" t="s">
        <v>940</v>
      </c>
      <c r="C265" s="258"/>
      <c r="D265" s="217"/>
      <c r="E265" s="218"/>
      <c r="F265" s="218"/>
      <c r="G265" s="308"/>
    </row>
    <row r="266" spans="1:7" ht="41.25">
      <c r="A266" s="249"/>
      <c r="B266" s="240" t="s">
        <v>915</v>
      </c>
      <c r="C266" s="246" t="s">
        <v>201</v>
      </c>
      <c r="D266" s="248">
        <v>1</v>
      </c>
      <c r="E266" s="218"/>
      <c r="F266" s="218"/>
      <c r="G266" s="308"/>
    </row>
    <row r="267" spans="1:7" ht="13.5">
      <c r="A267" s="249"/>
      <c r="B267" s="297" t="s">
        <v>531</v>
      </c>
      <c r="C267" s="246" t="s">
        <v>201</v>
      </c>
      <c r="D267" s="248">
        <v>1</v>
      </c>
      <c r="E267" s="218"/>
      <c r="F267" s="218"/>
      <c r="G267" s="308"/>
    </row>
    <row r="268" spans="1:7" ht="13.5">
      <c r="A268" s="249"/>
      <c r="B268" s="298" t="s">
        <v>558</v>
      </c>
      <c r="C268" s="246" t="s">
        <v>201</v>
      </c>
      <c r="D268" s="248">
        <v>4</v>
      </c>
      <c r="E268" s="218"/>
      <c r="F268" s="218"/>
      <c r="G268" s="308"/>
    </row>
    <row r="269" spans="1:7" ht="13.5">
      <c r="A269" s="249"/>
      <c r="B269" s="298" t="s">
        <v>542</v>
      </c>
      <c r="C269" s="246" t="s">
        <v>201</v>
      </c>
      <c r="D269" s="248">
        <v>4</v>
      </c>
      <c r="E269" s="218"/>
      <c r="F269" s="218"/>
      <c r="G269" s="308"/>
    </row>
    <row r="270" spans="1:7" ht="13.5">
      <c r="A270" s="249"/>
      <c r="B270" s="305" t="s">
        <v>551</v>
      </c>
      <c r="C270" s="246" t="s">
        <v>201</v>
      </c>
      <c r="D270" s="248">
        <v>3</v>
      </c>
      <c r="E270" s="218"/>
      <c r="F270" s="218"/>
      <c r="G270" s="308"/>
    </row>
    <row r="271" spans="1:7" ht="13.5">
      <c r="A271" s="249"/>
      <c r="B271" s="298" t="s">
        <v>541</v>
      </c>
      <c r="C271" s="246" t="s">
        <v>201</v>
      </c>
      <c r="D271" s="248">
        <v>6</v>
      </c>
      <c r="E271" s="218"/>
      <c r="F271" s="218"/>
      <c r="G271" s="308"/>
    </row>
    <row r="272" spans="1:7" ht="13.5">
      <c r="A272" s="249"/>
      <c r="B272" s="298" t="s">
        <v>534</v>
      </c>
      <c r="C272" s="246" t="s">
        <v>201</v>
      </c>
      <c r="D272" s="248">
        <v>4</v>
      </c>
      <c r="E272" s="218"/>
      <c r="F272" s="218"/>
      <c r="G272" s="308"/>
    </row>
    <row r="273" spans="1:7" ht="13.5">
      <c r="A273" s="249"/>
      <c r="B273" s="298" t="s">
        <v>535</v>
      </c>
      <c r="C273" s="246" t="s">
        <v>201</v>
      </c>
      <c r="D273" s="248">
        <v>15</v>
      </c>
      <c r="E273" s="218"/>
      <c r="F273" s="218"/>
      <c r="G273" s="308"/>
    </row>
    <row r="274" spans="1:7" ht="13.5">
      <c r="A274" s="249"/>
      <c r="B274" s="298" t="s">
        <v>936</v>
      </c>
      <c r="C274" s="246" t="s">
        <v>201</v>
      </c>
      <c r="D274" s="248">
        <v>1</v>
      </c>
      <c r="E274" s="218"/>
      <c r="F274" s="218"/>
      <c r="G274" s="308"/>
    </row>
    <row r="275" spans="1:7" ht="13.5">
      <c r="A275" s="249"/>
      <c r="B275" s="298" t="s">
        <v>937</v>
      </c>
      <c r="C275" s="246" t="s">
        <v>201</v>
      </c>
      <c r="D275" s="248">
        <v>1</v>
      </c>
      <c r="E275" s="218"/>
      <c r="F275" s="218"/>
      <c r="G275" s="308"/>
    </row>
    <row r="276" spans="1:7" ht="13.5">
      <c r="A276" s="249"/>
      <c r="B276" s="298" t="s">
        <v>938</v>
      </c>
      <c r="C276" s="246" t="s">
        <v>201</v>
      </c>
      <c r="D276" s="248">
        <v>1</v>
      </c>
      <c r="E276" s="218"/>
      <c r="F276" s="218"/>
      <c r="G276" s="308"/>
    </row>
    <row r="277" spans="1:7" ht="13.5">
      <c r="A277" s="291"/>
      <c r="B277" s="292" t="s">
        <v>564</v>
      </c>
      <c r="C277" s="306"/>
      <c r="D277" s="307"/>
      <c r="E277" s="295"/>
      <c r="F277" s="295"/>
      <c r="G277" s="308"/>
    </row>
    <row r="278" spans="1:8" ht="13.5">
      <c r="A278" s="264"/>
      <c r="B278" s="269" t="s">
        <v>540</v>
      </c>
      <c r="C278" s="246" t="s">
        <v>293</v>
      </c>
      <c r="D278" s="248">
        <v>1</v>
      </c>
      <c r="E278" s="30"/>
      <c r="F278" s="236">
        <f>E278*1.2</f>
        <v>0</v>
      </c>
      <c r="G278" s="235">
        <f>D278*E278</f>
        <v>0</v>
      </c>
      <c r="H278" s="236">
        <f>G278*1.2</f>
        <v>0</v>
      </c>
    </row>
    <row r="279" spans="1:6" ht="69">
      <c r="A279" s="242">
        <v>15</v>
      </c>
      <c r="B279" s="285" t="s">
        <v>946</v>
      </c>
      <c r="C279" s="223"/>
      <c r="D279" s="217"/>
      <c r="E279" s="218"/>
      <c r="F279" s="218"/>
    </row>
    <row r="280" spans="1:6" ht="13.5">
      <c r="A280" s="249"/>
      <c r="B280" s="286" t="s">
        <v>941</v>
      </c>
      <c r="C280" s="258"/>
      <c r="D280" s="217"/>
      <c r="E280" s="218"/>
      <c r="F280" s="218"/>
    </row>
    <row r="281" spans="1:6" ht="13.5">
      <c r="A281" s="249"/>
      <c r="B281" s="240" t="s">
        <v>916</v>
      </c>
      <c r="C281" s="246" t="s">
        <v>201</v>
      </c>
      <c r="D281" s="248">
        <v>1</v>
      </c>
      <c r="E281" s="218"/>
      <c r="F281" s="218"/>
    </row>
    <row r="282" spans="1:6" ht="13.5">
      <c r="A282" s="249"/>
      <c r="B282" s="297" t="s">
        <v>930</v>
      </c>
      <c r="C282" s="246" t="s">
        <v>201</v>
      </c>
      <c r="D282" s="248">
        <v>1</v>
      </c>
      <c r="E282" s="218"/>
      <c r="F282" s="218"/>
    </row>
    <row r="283" spans="1:6" ht="13.5">
      <c r="A283" s="249"/>
      <c r="B283" s="298" t="s">
        <v>558</v>
      </c>
      <c r="C283" s="246" t="s">
        <v>201</v>
      </c>
      <c r="D283" s="248">
        <v>4</v>
      </c>
      <c r="E283" s="218"/>
      <c r="F283" s="218"/>
    </row>
    <row r="284" spans="1:6" ht="13.5">
      <c r="A284" s="249"/>
      <c r="B284" s="298" t="s">
        <v>542</v>
      </c>
      <c r="C284" s="246" t="s">
        <v>201</v>
      </c>
      <c r="D284" s="248">
        <v>4</v>
      </c>
      <c r="E284" s="218"/>
      <c r="F284" s="218"/>
    </row>
    <row r="285" spans="1:6" ht="13.5">
      <c r="A285" s="249"/>
      <c r="B285" s="305" t="s">
        <v>551</v>
      </c>
      <c r="C285" s="246" t="s">
        <v>201</v>
      </c>
      <c r="D285" s="248">
        <v>3</v>
      </c>
      <c r="E285" s="218"/>
      <c r="F285" s="218"/>
    </row>
    <row r="286" spans="1:6" ht="13.5">
      <c r="A286" s="249"/>
      <c r="B286" s="298" t="s">
        <v>541</v>
      </c>
      <c r="C286" s="246" t="s">
        <v>201</v>
      </c>
      <c r="D286" s="248">
        <v>5</v>
      </c>
      <c r="E286" s="218"/>
      <c r="F286" s="218"/>
    </row>
    <row r="287" spans="1:6" ht="13.5">
      <c r="A287" s="249"/>
      <c r="B287" s="298" t="s">
        <v>534</v>
      </c>
      <c r="C287" s="246" t="s">
        <v>201</v>
      </c>
      <c r="D287" s="248">
        <v>6</v>
      </c>
      <c r="E287" s="218"/>
      <c r="F287" s="218"/>
    </row>
    <row r="288" spans="1:6" ht="13.5">
      <c r="A288" s="249"/>
      <c r="B288" s="298" t="s">
        <v>535</v>
      </c>
      <c r="C288" s="246" t="s">
        <v>201</v>
      </c>
      <c r="D288" s="248">
        <v>11</v>
      </c>
      <c r="E288" s="218"/>
      <c r="F288" s="218"/>
    </row>
    <row r="289" spans="1:6" ht="27">
      <c r="A289" s="249"/>
      <c r="B289" s="240" t="s">
        <v>945</v>
      </c>
      <c r="C289" s="246" t="s">
        <v>201</v>
      </c>
      <c r="D289" s="248">
        <v>34</v>
      </c>
      <c r="E289" s="218"/>
      <c r="F289" s="218"/>
    </row>
    <row r="290" spans="1:6" ht="13.5">
      <c r="A290" s="249"/>
      <c r="B290" s="298" t="s">
        <v>933</v>
      </c>
      <c r="C290" s="246" t="s">
        <v>201</v>
      </c>
      <c r="D290" s="248">
        <v>2</v>
      </c>
      <c r="E290" s="218"/>
      <c r="F290" s="218"/>
    </row>
    <row r="291" spans="1:6" ht="13.5">
      <c r="A291" s="249"/>
      <c r="B291" s="298" t="s">
        <v>932</v>
      </c>
      <c r="C291" s="246" t="s">
        <v>201</v>
      </c>
      <c r="D291" s="248">
        <v>2</v>
      </c>
      <c r="E291" s="218"/>
      <c r="F291" s="218"/>
    </row>
    <row r="292" spans="1:6" ht="13.5">
      <c r="A292" s="291"/>
      <c r="B292" s="292" t="s">
        <v>564</v>
      </c>
      <c r="C292" s="306"/>
      <c r="D292" s="307"/>
      <c r="E292" s="295"/>
      <c r="F292" s="295"/>
    </row>
    <row r="293" spans="1:8" ht="13.5">
      <c r="A293" s="242"/>
      <c r="B293" s="269" t="s">
        <v>540</v>
      </c>
      <c r="C293" s="246" t="s">
        <v>293</v>
      </c>
      <c r="D293" s="248">
        <v>1</v>
      </c>
      <c r="E293" s="30"/>
      <c r="F293" s="236">
        <f>E293*1.2</f>
        <v>0</v>
      </c>
      <c r="G293" s="235">
        <f>D293*E293</f>
        <v>0</v>
      </c>
      <c r="H293" s="236">
        <f>G293*1.2</f>
        <v>0</v>
      </c>
    </row>
    <row r="294" spans="1:6" ht="82.5">
      <c r="A294" s="249">
        <v>16</v>
      </c>
      <c r="B294" s="285" t="s">
        <v>1237</v>
      </c>
      <c r="C294" s="223"/>
      <c r="D294" s="217"/>
      <c r="E294" s="218"/>
      <c r="F294" s="218"/>
    </row>
    <row r="295" spans="1:6" ht="13.5">
      <c r="A295" s="249"/>
      <c r="B295" s="286" t="s">
        <v>942</v>
      </c>
      <c r="C295" s="258"/>
      <c r="D295" s="217"/>
      <c r="E295" s="218"/>
      <c r="F295" s="218"/>
    </row>
    <row r="296" spans="1:6" ht="41.25">
      <c r="A296" s="249"/>
      <c r="B296" s="240" t="s">
        <v>1238</v>
      </c>
      <c r="C296" s="246" t="s">
        <v>201</v>
      </c>
      <c r="D296" s="248">
        <v>1</v>
      </c>
      <c r="E296" s="218"/>
      <c r="F296" s="218"/>
    </row>
    <row r="297" spans="1:6" ht="13.5">
      <c r="A297" s="249"/>
      <c r="B297" s="297" t="s">
        <v>531</v>
      </c>
      <c r="C297" s="246" t="s">
        <v>201</v>
      </c>
      <c r="D297" s="248">
        <v>1</v>
      </c>
      <c r="E297" s="218"/>
      <c r="F297" s="218"/>
    </row>
    <row r="298" spans="1:6" ht="13.5">
      <c r="A298" s="249"/>
      <c r="B298" s="298" t="s">
        <v>558</v>
      </c>
      <c r="C298" s="246" t="s">
        <v>201</v>
      </c>
      <c r="D298" s="248">
        <v>4</v>
      </c>
      <c r="E298" s="218"/>
      <c r="F298" s="218"/>
    </row>
    <row r="299" spans="1:6" ht="13.5">
      <c r="A299" s="249"/>
      <c r="B299" s="298" t="s">
        <v>542</v>
      </c>
      <c r="C299" s="246" t="s">
        <v>201</v>
      </c>
      <c r="D299" s="248">
        <v>4</v>
      </c>
      <c r="E299" s="218"/>
      <c r="F299" s="218"/>
    </row>
    <row r="300" spans="1:6" ht="13.5">
      <c r="A300" s="249"/>
      <c r="B300" s="305" t="s">
        <v>551</v>
      </c>
      <c r="C300" s="246" t="s">
        <v>201</v>
      </c>
      <c r="D300" s="248">
        <v>3</v>
      </c>
      <c r="E300" s="218"/>
      <c r="F300" s="218"/>
    </row>
    <row r="301" spans="1:6" ht="13.5">
      <c r="A301" s="249"/>
      <c r="B301" s="298" t="s">
        <v>541</v>
      </c>
      <c r="C301" s="246" t="s">
        <v>201</v>
      </c>
      <c r="D301" s="248">
        <v>8</v>
      </c>
      <c r="E301" s="218"/>
      <c r="F301" s="218"/>
    </row>
    <row r="302" spans="1:6" ht="13.5">
      <c r="A302" s="249"/>
      <c r="B302" s="298" t="s">
        <v>534</v>
      </c>
      <c r="C302" s="246" t="s">
        <v>201</v>
      </c>
      <c r="D302" s="248">
        <v>8</v>
      </c>
      <c r="E302" s="218"/>
      <c r="F302" s="218"/>
    </row>
    <row r="303" spans="1:6" ht="13.5">
      <c r="A303" s="249"/>
      <c r="B303" s="298" t="s">
        <v>535</v>
      </c>
      <c r="C303" s="246" t="s">
        <v>201</v>
      </c>
      <c r="D303" s="248">
        <v>11</v>
      </c>
      <c r="E303" s="218"/>
      <c r="F303" s="218"/>
    </row>
    <row r="304" spans="1:6" ht="13.5">
      <c r="A304" s="249"/>
      <c r="B304" s="298" t="s">
        <v>936</v>
      </c>
      <c r="C304" s="246" t="s">
        <v>201</v>
      </c>
      <c r="D304" s="248">
        <v>1</v>
      </c>
      <c r="E304" s="218"/>
      <c r="F304" s="218"/>
    </row>
    <row r="305" spans="1:6" ht="13.5">
      <c r="A305" s="249"/>
      <c r="B305" s="298" t="s">
        <v>933</v>
      </c>
      <c r="C305" s="246" t="s">
        <v>201</v>
      </c>
      <c r="D305" s="248">
        <v>2</v>
      </c>
      <c r="E305" s="218"/>
      <c r="F305" s="218"/>
    </row>
    <row r="306" spans="1:6" ht="13.5">
      <c r="A306" s="249"/>
      <c r="B306" s="298" t="s">
        <v>932</v>
      </c>
      <c r="C306" s="246" t="s">
        <v>201</v>
      </c>
      <c r="D306" s="248">
        <v>2</v>
      </c>
      <c r="E306" s="218"/>
      <c r="F306" s="218"/>
    </row>
    <row r="307" spans="1:6" ht="13.5">
      <c r="A307" s="249"/>
      <c r="B307" s="298" t="s">
        <v>937</v>
      </c>
      <c r="C307" s="246" t="s">
        <v>201</v>
      </c>
      <c r="D307" s="248">
        <v>1</v>
      </c>
      <c r="E307" s="218"/>
      <c r="F307" s="218"/>
    </row>
    <row r="308" spans="1:6" ht="13.5">
      <c r="A308" s="249"/>
      <c r="B308" s="298" t="s">
        <v>938</v>
      </c>
      <c r="C308" s="246" t="s">
        <v>201</v>
      </c>
      <c r="D308" s="248">
        <v>1</v>
      </c>
      <c r="E308" s="218"/>
      <c r="F308" s="218"/>
    </row>
    <row r="309" spans="1:6" ht="13.5">
      <c r="A309" s="291"/>
      <c r="B309" s="292" t="s">
        <v>564</v>
      </c>
      <c r="C309" s="306"/>
      <c r="D309" s="307"/>
      <c r="E309" s="295"/>
      <c r="F309" s="295"/>
    </row>
    <row r="310" spans="1:8" ht="13.5">
      <c r="A310" s="249"/>
      <c r="B310" s="269" t="s">
        <v>540</v>
      </c>
      <c r="C310" s="246" t="s">
        <v>293</v>
      </c>
      <c r="D310" s="248">
        <v>1</v>
      </c>
      <c r="E310" s="30"/>
      <c r="F310" s="236">
        <f>E310*1.2</f>
        <v>0</v>
      </c>
      <c r="G310" s="235">
        <f>D310*E310</f>
        <v>0</v>
      </c>
      <c r="H310" s="236">
        <f>G310*1.2</f>
        <v>0</v>
      </c>
    </row>
    <row r="311" spans="1:6" ht="69">
      <c r="A311" s="242">
        <v>17</v>
      </c>
      <c r="B311" s="285" t="s">
        <v>556</v>
      </c>
      <c r="C311" s="223"/>
      <c r="D311" s="217"/>
      <c r="E311" s="218"/>
      <c r="F311" s="218"/>
    </row>
    <row r="312" spans="1:6" ht="13.5">
      <c r="A312" s="249"/>
      <c r="B312" s="286" t="s">
        <v>943</v>
      </c>
      <c r="C312" s="258"/>
      <c r="D312" s="217"/>
      <c r="E312" s="218"/>
      <c r="F312" s="218"/>
    </row>
    <row r="313" spans="1:6" ht="41.25">
      <c r="A313" s="249"/>
      <c r="B313" s="240" t="s">
        <v>939</v>
      </c>
      <c r="C313" s="246" t="s">
        <v>201</v>
      </c>
      <c r="D313" s="248">
        <v>1</v>
      </c>
      <c r="E313" s="218"/>
      <c r="F313" s="218"/>
    </row>
    <row r="314" spans="1:6" ht="13.5">
      <c r="A314" s="249"/>
      <c r="B314" s="297" t="s">
        <v>531</v>
      </c>
      <c r="C314" s="246" t="s">
        <v>201</v>
      </c>
      <c r="D314" s="248">
        <v>1</v>
      </c>
      <c r="E314" s="218"/>
      <c r="F314" s="218"/>
    </row>
    <row r="315" spans="1:6" ht="13.5">
      <c r="A315" s="249"/>
      <c r="B315" s="298" t="s">
        <v>558</v>
      </c>
      <c r="C315" s="246" t="s">
        <v>201</v>
      </c>
      <c r="D315" s="248">
        <v>4</v>
      </c>
      <c r="E315" s="218"/>
      <c r="F315" s="218"/>
    </row>
    <row r="316" spans="1:6" ht="13.5">
      <c r="A316" s="249"/>
      <c r="B316" s="298" t="s">
        <v>542</v>
      </c>
      <c r="C316" s="246" t="s">
        <v>201</v>
      </c>
      <c r="D316" s="248">
        <v>4</v>
      </c>
      <c r="E316" s="218"/>
      <c r="F316" s="218"/>
    </row>
    <row r="317" spans="1:6" ht="13.5">
      <c r="A317" s="249"/>
      <c r="B317" s="305" t="s">
        <v>551</v>
      </c>
      <c r="C317" s="246" t="s">
        <v>201</v>
      </c>
      <c r="D317" s="248">
        <v>3</v>
      </c>
      <c r="E317" s="218"/>
      <c r="F317" s="218"/>
    </row>
    <row r="318" spans="1:6" ht="13.5">
      <c r="A318" s="249"/>
      <c r="B318" s="298" t="s">
        <v>541</v>
      </c>
      <c r="C318" s="246" t="s">
        <v>201</v>
      </c>
      <c r="D318" s="248">
        <v>4</v>
      </c>
      <c r="E318" s="218"/>
      <c r="F318" s="218"/>
    </row>
    <row r="319" spans="1:6" ht="13.5">
      <c r="A319" s="249"/>
      <c r="B319" s="298" t="s">
        <v>534</v>
      </c>
      <c r="C319" s="246" t="s">
        <v>201</v>
      </c>
      <c r="D319" s="248">
        <v>7</v>
      </c>
      <c r="E319" s="218"/>
      <c r="F319" s="218"/>
    </row>
    <row r="320" spans="1:6" ht="13.5">
      <c r="A320" s="249"/>
      <c r="B320" s="298" t="s">
        <v>535</v>
      </c>
      <c r="C320" s="246" t="s">
        <v>201</v>
      </c>
      <c r="D320" s="248">
        <v>15</v>
      </c>
      <c r="E320" s="218"/>
      <c r="F320" s="218"/>
    </row>
    <row r="321" spans="1:6" ht="13.5">
      <c r="A321" s="249"/>
      <c r="B321" s="298" t="s">
        <v>933</v>
      </c>
      <c r="C321" s="246" t="s">
        <v>201</v>
      </c>
      <c r="D321" s="248">
        <v>1</v>
      </c>
      <c r="E321" s="218"/>
      <c r="F321" s="218"/>
    </row>
    <row r="322" spans="1:6" ht="13.5">
      <c r="A322" s="249"/>
      <c r="B322" s="298" t="s">
        <v>932</v>
      </c>
      <c r="C322" s="246" t="s">
        <v>201</v>
      </c>
      <c r="D322" s="248">
        <v>1</v>
      </c>
      <c r="E322" s="218"/>
      <c r="F322" s="218"/>
    </row>
    <row r="323" spans="1:6" ht="13.5">
      <c r="A323" s="309"/>
      <c r="B323" s="310" t="s">
        <v>564</v>
      </c>
      <c r="C323" s="306"/>
      <c r="D323" s="307"/>
      <c r="E323" s="295"/>
      <c r="F323" s="295"/>
    </row>
    <row r="324" spans="1:8" ht="13.5">
      <c r="A324" s="264"/>
      <c r="B324" s="269" t="s">
        <v>540</v>
      </c>
      <c r="C324" s="246" t="s">
        <v>293</v>
      </c>
      <c r="D324" s="248">
        <v>1</v>
      </c>
      <c r="E324" s="30"/>
      <c r="F324" s="236">
        <f>E324*1.2</f>
        <v>0</v>
      </c>
      <c r="G324" s="235">
        <f>D324*E324</f>
        <v>0</v>
      </c>
      <c r="H324" s="236">
        <f>G324*1.2</f>
        <v>0</v>
      </c>
    </row>
    <row r="325" spans="1:7" ht="82.5">
      <c r="A325" s="249">
        <v>18</v>
      </c>
      <c r="B325" s="285" t="s">
        <v>526</v>
      </c>
      <c r="C325" s="223"/>
      <c r="D325" s="217"/>
      <c r="E325" s="218"/>
      <c r="F325" s="218"/>
      <c r="G325" s="308"/>
    </row>
    <row r="326" spans="1:7" ht="13.5">
      <c r="A326" s="249"/>
      <c r="B326" s="286" t="s">
        <v>944</v>
      </c>
      <c r="C326" s="258"/>
      <c r="D326" s="217"/>
      <c r="E326" s="218"/>
      <c r="F326" s="218"/>
      <c r="G326" s="308"/>
    </row>
    <row r="327" spans="1:7" ht="41.25">
      <c r="A327" s="249"/>
      <c r="B327" s="240" t="s">
        <v>915</v>
      </c>
      <c r="C327" s="246" t="s">
        <v>201</v>
      </c>
      <c r="D327" s="248">
        <v>1</v>
      </c>
      <c r="E327" s="218"/>
      <c r="F327" s="218"/>
      <c r="G327" s="308"/>
    </row>
    <row r="328" spans="1:7" ht="13.5">
      <c r="A328" s="249"/>
      <c r="B328" s="297" t="s">
        <v>531</v>
      </c>
      <c r="C328" s="246" t="s">
        <v>201</v>
      </c>
      <c r="D328" s="248">
        <v>1</v>
      </c>
      <c r="E328" s="218"/>
      <c r="F328" s="218"/>
      <c r="G328" s="308"/>
    </row>
    <row r="329" spans="1:7" ht="13.5">
      <c r="A329" s="249"/>
      <c r="B329" s="298" t="s">
        <v>558</v>
      </c>
      <c r="C329" s="246" t="s">
        <v>201</v>
      </c>
      <c r="D329" s="248">
        <v>4</v>
      </c>
      <c r="E329" s="218"/>
      <c r="F329" s="218"/>
      <c r="G329" s="308"/>
    </row>
    <row r="330" spans="1:7" ht="13.5">
      <c r="A330" s="249"/>
      <c r="B330" s="298" t="s">
        <v>542</v>
      </c>
      <c r="C330" s="246" t="s">
        <v>201</v>
      </c>
      <c r="D330" s="248">
        <v>4</v>
      </c>
      <c r="E330" s="218"/>
      <c r="F330" s="218"/>
      <c r="G330" s="308"/>
    </row>
    <row r="331" spans="1:7" ht="13.5">
      <c r="A331" s="249"/>
      <c r="B331" s="305" t="s">
        <v>551</v>
      </c>
      <c r="C331" s="246" t="s">
        <v>201</v>
      </c>
      <c r="D331" s="248">
        <v>3</v>
      </c>
      <c r="E331" s="218"/>
      <c r="F331" s="218"/>
      <c r="G331" s="308"/>
    </row>
    <row r="332" spans="1:7" ht="13.5">
      <c r="A332" s="249"/>
      <c r="B332" s="298" t="s">
        <v>541</v>
      </c>
      <c r="C332" s="246" t="s">
        <v>201</v>
      </c>
      <c r="D332" s="248">
        <v>7</v>
      </c>
      <c r="E332" s="218"/>
      <c r="F332" s="218"/>
      <c r="G332" s="308"/>
    </row>
    <row r="333" spans="1:7" ht="13.5">
      <c r="A333" s="249"/>
      <c r="B333" s="298" t="s">
        <v>534</v>
      </c>
      <c r="C333" s="246" t="s">
        <v>201</v>
      </c>
      <c r="D333" s="248">
        <v>7</v>
      </c>
      <c r="E333" s="218"/>
      <c r="F333" s="218"/>
      <c r="G333" s="308"/>
    </row>
    <row r="334" spans="1:7" ht="13.5">
      <c r="A334" s="249"/>
      <c r="B334" s="298" t="s">
        <v>535</v>
      </c>
      <c r="C334" s="246" t="s">
        <v>201</v>
      </c>
      <c r="D334" s="248">
        <v>11</v>
      </c>
      <c r="E334" s="218"/>
      <c r="F334" s="218"/>
      <c r="G334" s="308"/>
    </row>
    <row r="335" spans="1:7" ht="13.5">
      <c r="A335" s="249"/>
      <c r="B335" s="298" t="s">
        <v>936</v>
      </c>
      <c r="C335" s="246" t="s">
        <v>201</v>
      </c>
      <c r="D335" s="248">
        <v>1</v>
      </c>
      <c r="E335" s="218"/>
      <c r="F335" s="218"/>
      <c r="G335" s="308"/>
    </row>
    <row r="336" spans="1:7" ht="13.5">
      <c r="A336" s="249"/>
      <c r="B336" s="298" t="s">
        <v>933</v>
      </c>
      <c r="C336" s="246" t="s">
        <v>201</v>
      </c>
      <c r="D336" s="248">
        <v>1</v>
      </c>
      <c r="E336" s="218"/>
      <c r="F336" s="218"/>
      <c r="G336" s="308"/>
    </row>
    <row r="337" spans="1:7" ht="13.5">
      <c r="A337" s="249"/>
      <c r="B337" s="298" t="s">
        <v>932</v>
      </c>
      <c r="C337" s="246" t="s">
        <v>201</v>
      </c>
      <c r="D337" s="248">
        <v>1</v>
      </c>
      <c r="E337" s="218"/>
      <c r="F337" s="218"/>
      <c r="G337" s="308"/>
    </row>
    <row r="338" spans="1:7" ht="13.5">
      <c r="A338" s="249"/>
      <c r="B338" s="298" t="s">
        <v>937</v>
      </c>
      <c r="C338" s="246" t="s">
        <v>201</v>
      </c>
      <c r="D338" s="248">
        <v>1</v>
      </c>
      <c r="E338" s="218"/>
      <c r="F338" s="218"/>
      <c r="G338" s="308"/>
    </row>
    <row r="339" spans="1:7" ht="13.5">
      <c r="A339" s="249"/>
      <c r="B339" s="298" t="s">
        <v>938</v>
      </c>
      <c r="C339" s="246" t="s">
        <v>201</v>
      </c>
      <c r="D339" s="248">
        <v>1</v>
      </c>
      <c r="E339" s="218"/>
      <c r="F339" s="218"/>
      <c r="G339" s="308"/>
    </row>
    <row r="340" spans="1:7" ht="13.5">
      <c r="A340" s="291"/>
      <c r="B340" s="292" t="s">
        <v>564</v>
      </c>
      <c r="C340" s="306"/>
      <c r="D340" s="307"/>
      <c r="E340" s="295"/>
      <c r="F340" s="295"/>
      <c r="G340" s="308"/>
    </row>
    <row r="341" spans="1:8" ht="13.5">
      <c r="A341" s="249"/>
      <c r="B341" s="269" t="s">
        <v>540</v>
      </c>
      <c r="C341" s="246" t="s">
        <v>293</v>
      </c>
      <c r="D341" s="248">
        <v>1</v>
      </c>
      <c r="E341" s="30"/>
      <c r="F341" s="236">
        <f>E341*1.2</f>
        <v>0</v>
      </c>
      <c r="G341" s="235">
        <f>D341*E341</f>
        <v>0</v>
      </c>
      <c r="H341" s="236">
        <f>G341*1.2</f>
        <v>0</v>
      </c>
    </row>
    <row r="342" spans="1:6" ht="69">
      <c r="A342" s="242">
        <v>19</v>
      </c>
      <c r="B342" s="285" t="s">
        <v>556</v>
      </c>
      <c r="C342" s="223"/>
      <c r="D342" s="217"/>
      <c r="E342" s="218"/>
      <c r="F342" s="218"/>
    </row>
    <row r="343" spans="1:6" ht="13.5">
      <c r="A343" s="249"/>
      <c r="B343" s="286" t="s">
        <v>917</v>
      </c>
      <c r="C343" s="258"/>
      <c r="D343" s="217"/>
      <c r="E343" s="218"/>
      <c r="F343" s="218"/>
    </row>
    <row r="344" spans="1:6" ht="41.25">
      <c r="A344" s="249"/>
      <c r="B344" s="240" t="s">
        <v>931</v>
      </c>
      <c r="C344" s="246" t="s">
        <v>201</v>
      </c>
      <c r="D344" s="248">
        <v>1</v>
      </c>
      <c r="E344" s="218"/>
      <c r="F344" s="218"/>
    </row>
    <row r="345" spans="1:6" ht="13.5">
      <c r="A345" s="249"/>
      <c r="B345" s="297" t="s">
        <v>531</v>
      </c>
      <c r="C345" s="246" t="s">
        <v>201</v>
      </c>
      <c r="D345" s="248">
        <v>1</v>
      </c>
      <c r="E345" s="218"/>
      <c r="F345" s="218"/>
    </row>
    <row r="346" spans="1:6" ht="13.5">
      <c r="A346" s="249"/>
      <c r="B346" s="298" t="s">
        <v>558</v>
      </c>
      <c r="C346" s="246" t="s">
        <v>201</v>
      </c>
      <c r="D346" s="248">
        <v>4</v>
      </c>
      <c r="E346" s="218"/>
      <c r="F346" s="218"/>
    </row>
    <row r="347" spans="1:6" ht="13.5">
      <c r="A347" s="249"/>
      <c r="B347" s="298" t="s">
        <v>542</v>
      </c>
      <c r="C347" s="246" t="s">
        <v>201</v>
      </c>
      <c r="D347" s="248">
        <v>4</v>
      </c>
      <c r="E347" s="218"/>
      <c r="F347" s="218"/>
    </row>
    <row r="348" spans="1:6" ht="13.5">
      <c r="A348" s="249"/>
      <c r="B348" s="305" t="s">
        <v>551</v>
      </c>
      <c r="C348" s="246" t="s">
        <v>201</v>
      </c>
      <c r="D348" s="248">
        <v>3</v>
      </c>
      <c r="E348" s="218"/>
      <c r="F348" s="218"/>
    </row>
    <row r="349" spans="1:6" ht="13.5">
      <c r="A349" s="249"/>
      <c r="B349" s="298" t="s">
        <v>541</v>
      </c>
      <c r="C349" s="246" t="s">
        <v>201</v>
      </c>
      <c r="D349" s="248">
        <v>5</v>
      </c>
      <c r="E349" s="218"/>
      <c r="F349" s="218"/>
    </row>
    <row r="350" spans="1:6" ht="13.5">
      <c r="A350" s="249"/>
      <c r="B350" s="298" t="s">
        <v>534</v>
      </c>
      <c r="C350" s="246" t="s">
        <v>201</v>
      </c>
      <c r="D350" s="248">
        <v>9</v>
      </c>
      <c r="E350" s="218"/>
      <c r="F350" s="218"/>
    </row>
    <row r="351" spans="1:6" ht="13.5">
      <c r="A351" s="249"/>
      <c r="B351" s="298" t="s">
        <v>535</v>
      </c>
      <c r="C351" s="246" t="s">
        <v>201</v>
      </c>
      <c r="D351" s="248">
        <v>19</v>
      </c>
      <c r="E351" s="218"/>
      <c r="F351" s="218"/>
    </row>
    <row r="352" spans="1:6" ht="13.5">
      <c r="A352" s="249"/>
      <c r="B352" s="298" t="s">
        <v>933</v>
      </c>
      <c r="C352" s="246" t="s">
        <v>201</v>
      </c>
      <c r="D352" s="248">
        <v>2</v>
      </c>
      <c r="E352" s="218"/>
      <c r="F352" s="218"/>
    </row>
    <row r="353" spans="1:6" ht="13.5">
      <c r="A353" s="249"/>
      <c r="B353" s="298" t="s">
        <v>932</v>
      </c>
      <c r="C353" s="246" t="s">
        <v>201</v>
      </c>
      <c r="D353" s="248">
        <v>2</v>
      </c>
      <c r="E353" s="218"/>
      <c r="F353" s="218"/>
    </row>
    <row r="354" spans="1:6" ht="13.5">
      <c r="A354" s="309"/>
      <c r="B354" s="310" t="s">
        <v>564</v>
      </c>
      <c r="C354" s="306"/>
      <c r="D354" s="307"/>
      <c r="E354" s="295"/>
      <c r="F354" s="295"/>
    </row>
    <row r="355" spans="1:8" ht="13.5">
      <c r="A355" s="264"/>
      <c r="B355" s="269" t="s">
        <v>540</v>
      </c>
      <c r="C355" s="246" t="s">
        <v>293</v>
      </c>
      <c r="D355" s="248">
        <v>1</v>
      </c>
      <c r="E355" s="30"/>
      <c r="F355" s="236">
        <f>E355*1.2</f>
        <v>0</v>
      </c>
      <c r="G355" s="235">
        <f>D355*E355</f>
        <v>0</v>
      </c>
      <c r="H355" s="236">
        <f>G355*1.2</f>
        <v>0</v>
      </c>
    </row>
    <row r="356" spans="1:6" ht="82.5">
      <c r="A356" s="249">
        <v>20</v>
      </c>
      <c r="B356" s="285" t="s">
        <v>526</v>
      </c>
      <c r="C356" s="223"/>
      <c r="D356" s="217"/>
      <c r="E356" s="218"/>
      <c r="F356" s="218"/>
    </row>
    <row r="357" spans="1:6" ht="13.5">
      <c r="A357" s="249"/>
      <c r="B357" s="286" t="s">
        <v>918</v>
      </c>
      <c r="C357" s="258"/>
      <c r="D357" s="217"/>
      <c r="E357" s="218"/>
      <c r="F357" s="218"/>
    </row>
    <row r="358" spans="1:6" ht="41.25">
      <c r="A358" s="249"/>
      <c r="B358" s="240" t="s">
        <v>935</v>
      </c>
      <c r="C358" s="246" t="s">
        <v>201</v>
      </c>
      <c r="D358" s="248">
        <v>1</v>
      </c>
      <c r="E358" s="218"/>
      <c r="F358" s="218"/>
    </row>
    <row r="359" spans="1:6" ht="13.5">
      <c r="A359" s="249"/>
      <c r="B359" s="297" t="s">
        <v>531</v>
      </c>
      <c r="C359" s="246" t="s">
        <v>201</v>
      </c>
      <c r="D359" s="248">
        <v>1</v>
      </c>
      <c r="E359" s="218"/>
      <c r="F359" s="218"/>
    </row>
    <row r="360" spans="1:6" ht="13.5">
      <c r="A360" s="249"/>
      <c r="B360" s="298" t="s">
        <v>558</v>
      </c>
      <c r="C360" s="246" t="s">
        <v>201</v>
      </c>
      <c r="D360" s="248">
        <v>4</v>
      </c>
      <c r="E360" s="218"/>
      <c r="F360" s="218"/>
    </row>
    <row r="361" spans="1:6" ht="13.5">
      <c r="A361" s="249"/>
      <c r="B361" s="298" t="s">
        <v>542</v>
      </c>
      <c r="C361" s="246" t="s">
        <v>201</v>
      </c>
      <c r="D361" s="248">
        <v>4</v>
      </c>
      <c r="E361" s="218"/>
      <c r="F361" s="218"/>
    </row>
    <row r="362" spans="1:6" ht="13.5">
      <c r="A362" s="249"/>
      <c r="B362" s="305" t="s">
        <v>551</v>
      </c>
      <c r="C362" s="246" t="s">
        <v>201</v>
      </c>
      <c r="D362" s="248">
        <v>3</v>
      </c>
      <c r="E362" s="218"/>
      <c r="F362" s="218"/>
    </row>
    <row r="363" spans="1:6" ht="13.5">
      <c r="A363" s="249"/>
      <c r="B363" s="298" t="s">
        <v>541</v>
      </c>
      <c r="C363" s="246" t="s">
        <v>201</v>
      </c>
      <c r="D363" s="248">
        <v>8</v>
      </c>
      <c r="E363" s="218"/>
      <c r="F363" s="218"/>
    </row>
    <row r="364" spans="1:6" ht="13.5">
      <c r="A364" s="249"/>
      <c r="B364" s="298" t="s">
        <v>534</v>
      </c>
      <c r="C364" s="246" t="s">
        <v>201</v>
      </c>
      <c r="D364" s="248">
        <v>7</v>
      </c>
      <c r="E364" s="218"/>
      <c r="F364" s="218"/>
    </row>
    <row r="365" spans="1:6" ht="13.5">
      <c r="A365" s="249"/>
      <c r="B365" s="298" t="s">
        <v>535</v>
      </c>
      <c r="C365" s="246" t="s">
        <v>201</v>
      </c>
      <c r="D365" s="248">
        <v>17</v>
      </c>
      <c r="E365" s="218"/>
      <c r="F365" s="218"/>
    </row>
    <row r="366" spans="1:6" ht="13.5">
      <c r="A366" s="249"/>
      <c r="B366" s="298" t="s">
        <v>936</v>
      </c>
      <c r="C366" s="246" t="s">
        <v>201</v>
      </c>
      <c r="D366" s="248">
        <v>1</v>
      </c>
      <c r="E366" s="218"/>
      <c r="F366" s="218"/>
    </row>
    <row r="367" spans="1:6" ht="13.5">
      <c r="A367" s="249"/>
      <c r="B367" s="298" t="s">
        <v>933</v>
      </c>
      <c r="C367" s="246" t="s">
        <v>201</v>
      </c>
      <c r="D367" s="248">
        <v>2</v>
      </c>
      <c r="E367" s="218"/>
      <c r="F367" s="218"/>
    </row>
    <row r="368" spans="1:6" ht="13.5">
      <c r="A368" s="249"/>
      <c r="B368" s="298" t="s">
        <v>932</v>
      </c>
      <c r="C368" s="246" t="s">
        <v>201</v>
      </c>
      <c r="D368" s="248">
        <v>2</v>
      </c>
      <c r="E368" s="218"/>
      <c r="F368" s="218"/>
    </row>
    <row r="369" spans="1:6" ht="13.5">
      <c r="A369" s="249"/>
      <c r="B369" s="298" t="s">
        <v>937</v>
      </c>
      <c r="C369" s="246" t="s">
        <v>201</v>
      </c>
      <c r="D369" s="248">
        <v>1</v>
      </c>
      <c r="E369" s="218"/>
      <c r="F369" s="218"/>
    </row>
    <row r="370" spans="1:6" ht="13.5">
      <c r="A370" s="291"/>
      <c r="B370" s="298" t="s">
        <v>938</v>
      </c>
      <c r="C370" s="246" t="s">
        <v>201</v>
      </c>
      <c r="D370" s="248">
        <v>1</v>
      </c>
      <c r="E370" s="295"/>
      <c r="F370" s="295"/>
    </row>
    <row r="371" spans="1:6" ht="13.5">
      <c r="A371" s="224"/>
      <c r="B371" s="310" t="s">
        <v>564</v>
      </c>
      <c r="C371" s="306"/>
      <c r="D371" s="307"/>
      <c r="E371" s="311"/>
      <c r="F371" s="311"/>
    </row>
    <row r="372" spans="1:8" ht="13.5">
      <c r="A372" s="249"/>
      <c r="B372" s="269" t="s">
        <v>540</v>
      </c>
      <c r="C372" s="246" t="s">
        <v>293</v>
      </c>
      <c r="D372" s="248">
        <v>1</v>
      </c>
      <c r="E372" s="30"/>
      <c r="F372" s="236">
        <f>E372*1.2</f>
        <v>0</v>
      </c>
      <c r="G372" s="235">
        <f>D372*E372</f>
        <v>0</v>
      </c>
      <c r="H372" s="236">
        <f>G372*1.2</f>
        <v>0</v>
      </c>
    </row>
    <row r="373" spans="1:6" ht="69">
      <c r="A373" s="242">
        <v>21</v>
      </c>
      <c r="B373" s="285" t="s">
        <v>556</v>
      </c>
      <c r="C373" s="223"/>
      <c r="D373" s="217"/>
      <c r="E373" s="218"/>
      <c r="F373" s="218"/>
    </row>
    <row r="374" spans="1:6" ht="13.5">
      <c r="A374" s="249"/>
      <c r="B374" s="286" t="s">
        <v>919</v>
      </c>
      <c r="C374" s="258"/>
      <c r="D374" s="217"/>
      <c r="E374" s="218"/>
      <c r="F374" s="218"/>
    </row>
    <row r="375" spans="1:6" ht="41.25">
      <c r="A375" s="249"/>
      <c r="B375" s="240" t="s">
        <v>931</v>
      </c>
      <c r="C375" s="246" t="s">
        <v>201</v>
      </c>
      <c r="D375" s="248">
        <v>1</v>
      </c>
      <c r="E375" s="218"/>
      <c r="F375" s="218"/>
    </row>
    <row r="376" spans="1:6" ht="13.5">
      <c r="A376" s="249"/>
      <c r="B376" s="297" t="s">
        <v>930</v>
      </c>
      <c r="C376" s="246" t="s">
        <v>201</v>
      </c>
      <c r="D376" s="248">
        <v>1</v>
      </c>
      <c r="E376" s="218"/>
      <c r="F376" s="218"/>
    </row>
    <row r="377" spans="1:6" ht="13.5">
      <c r="A377" s="249"/>
      <c r="B377" s="298" t="s">
        <v>558</v>
      </c>
      <c r="C377" s="246" t="s">
        <v>201</v>
      </c>
      <c r="D377" s="248">
        <v>4</v>
      </c>
      <c r="E377" s="218"/>
      <c r="F377" s="218"/>
    </row>
    <row r="378" spans="1:6" ht="13.5">
      <c r="A378" s="249"/>
      <c r="B378" s="298" t="s">
        <v>542</v>
      </c>
      <c r="C378" s="246" t="s">
        <v>201</v>
      </c>
      <c r="D378" s="248">
        <v>4</v>
      </c>
      <c r="E378" s="218"/>
      <c r="F378" s="218"/>
    </row>
    <row r="379" spans="1:6" ht="13.5">
      <c r="A379" s="249"/>
      <c r="B379" s="305" t="s">
        <v>551</v>
      </c>
      <c r="C379" s="246" t="s">
        <v>201</v>
      </c>
      <c r="D379" s="248">
        <v>3</v>
      </c>
      <c r="E379" s="218"/>
      <c r="F379" s="218"/>
    </row>
    <row r="380" spans="1:6" ht="13.5">
      <c r="A380" s="249"/>
      <c r="B380" s="298" t="s">
        <v>541</v>
      </c>
      <c r="C380" s="246" t="s">
        <v>201</v>
      </c>
      <c r="D380" s="248">
        <v>4</v>
      </c>
      <c r="E380" s="218"/>
      <c r="F380" s="218"/>
    </row>
    <row r="381" spans="1:6" ht="13.5">
      <c r="A381" s="249"/>
      <c r="B381" s="298" t="s">
        <v>534</v>
      </c>
      <c r="C381" s="246" t="s">
        <v>201</v>
      </c>
      <c r="D381" s="248">
        <v>9</v>
      </c>
      <c r="E381" s="218"/>
      <c r="F381" s="218"/>
    </row>
    <row r="382" spans="1:6" ht="13.5">
      <c r="A382" s="249"/>
      <c r="B382" s="298" t="s">
        <v>535</v>
      </c>
      <c r="C382" s="246" t="s">
        <v>201</v>
      </c>
      <c r="D382" s="248">
        <v>34</v>
      </c>
      <c r="E382" s="218"/>
      <c r="F382" s="218"/>
    </row>
    <row r="383" spans="1:6" ht="13.5">
      <c r="A383" s="249"/>
      <c r="B383" s="298" t="s">
        <v>933</v>
      </c>
      <c r="C383" s="246" t="s">
        <v>201</v>
      </c>
      <c r="D383" s="248">
        <v>1</v>
      </c>
      <c r="E383" s="218"/>
      <c r="F383" s="218"/>
    </row>
    <row r="384" spans="1:6" ht="13.5">
      <c r="A384" s="249"/>
      <c r="B384" s="298" t="s">
        <v>932</v>
      </c>
      <c r="C384" s="246" t="s">
        <v>201</v>
      </c>
      <c r="D384" s="248">
        <v>1</v>
      </c>
      <c r="E384" s="218"/>
      <c r="F384" s="218"/>
    </row>
    <row r="385" spans="1:6" ht="13.5">
      <c r="A385" s="224"/>
      <c r="B385" s="310" t="s">
        <v>564</v>
      </c>
      <c r="C385" s="306"/>
      <c r="D385" s="307"/>
      <c r="E385" s="311"/>
      <c r="F385" s="311"/>
    </row>
    <row r="386" spans="1:8" ht="13.5">
      <c r="A386" s="264"/>
      <c r="B386" s="269" t="s">
        <v>540</v>
      </c>
      <c r="C386" s="246" t="s">
        <v>293</v>
      </c>
      <c r="D386" s="248">
        <v>1</v>
      </c>
      <c r="E386" s="30"/>
      <c r="F386" s="236">
        <f>E386*1.2</f>
        <v>0</v>
      </c>
      <c r="G386" s="235">
        <f>D386*E386</f>
        <v>0</v>
      </c>
      <c r="H386" s="236">
        <f>G386*1.2</f>
        <v>0</v>
      </c>
    </row>
    <row r="387" spans="1:6" ht="82.5">
      <c r="A387" s="249">
        <v>22</v>
      </c>
      <c r="B387" s="285" t="s">
        <v>526</v>
      </c>
      <c r="C387" s="223"/>
      <c r="D387" s="217"/>
      <c r="E387" s="218"/>
      <c r="F387" s="218"/>
    </row>
    <row r="388" spans="1:6" ht="13.5">
      <c r="A388" s="249"/>
      <c r="B388" s="286" t="s">
        <v>920</v>
      </c>
      <c r="C388" s="258"/>
      <c r="D388" s="217"/>
      <c r="E388" s="218"/>
      <c r="F388" s="218"/>
    </row>
    <row r="389" spans="1:6" ht="41.25">
      <c r="A389" s="249"/>
      <c r="B389" s="240" t="s">
        <v>935</v>
      </c>
      <c r="C389" s="246" t="s">
        <v>201</v>
      </c>
      <c r="D389" s="248">
        <v>1</v>
      </c>
      <c r="E389" s="218"/>
      <c r="F389" s="218"/>
    </row>
    <row r="390" spans="1:6" ht="13.5">
      <c r="A390" s="249"/>
      <c r="B390" s="297" t="s">
        <v>930</v>
      </c>
      <c r="C390" s="246" t="s">
        <v>201</v>
      </c>
      <c r="D390" s="248">
        <v>1</v>
      </c>
      <c r="E390" s="218"/>
      <c r="F390" s="218"/>
    </row>
    <row r="391" spans="1:6" ht="13.5">
      <c r="A391" s="249"/>
      <c r="B391" s="298" t="s">
        <v>558</v>
      </c>
      <c r="C391" s="246" t="s">
        <v>201</v>
      </c>
      <c r="D391" s="248">
        <v>4</v>
      </c>
      <c r="E391" s="218"/>
      <c r="F391" s="218"/>
    </row>
    <row r="392" spans="1:6" ht="13.5">
      <c r="A392" s="249"/>
      <c r="B392" s="298" t="s">
        <v>542</v>
      </c>
      <c r="C392" s="246" t="s">
        <v>201</v>
      </c>
      <c r="D392" s="248">
        <v>4</v>
      </c>
      <c r="E392" s="218"/>
      <c r="F392" s="218"/>
    </row>
    <row r="393" spans="1:6" ht="13.5">
      <c r="A393" s="249"/>
      <c r="B393" s="305" t="s">
        <v>551</v>
      </c>
      <c r="C393" s="246" t="s">
        <v>201</v>
      </c>
      <c r="D393" s="248">
        <v>3</v>
      </c>
      <c r="E393" s="218"/>
      <c r="F393" s="218"/>
    </row>
    <row r="394" spans="1:6" ht="13.5">
      <c r="A394" s="249"/>
      <c r="B394" s="298" t="s">
        <v>541</v>
      </c>
      <c r="C394" s="246" t="s">
        <v>201</v>
      </c>
      <c r="D394" s="248">
        <v>7</v>
      </c>
      <c r="E394" s="218"/>
      <c r="F394" s="218"/>
    </row>
    <row r="395" spans="1:6" ht="13.5">
      <c r="A395" s="249"/>
      <c r="B395" s="298" t="s">
        <v>534</v>
      </c>
      <c r="C395" s="246" t="s">
        <v>201</v>
      </c>
      <c r="D395" s="248">
        <v>8</v>
      </c>
      <c r="E395" s="218"/>
      <c r="F395" s="218"/>
    </row>
    <row r="396" spans="1:6" ht="13.5">
      <c r="A396" s="249"/>
      <c r="B396" s="298" t="s">
        <v>535</v>
      </c>
      <c r="C396" s="246" t="s">
        <v>201</v>
      </c>
      <c r="D396" s="248">
        <v>23</v>
      </c>
      <c r="E396" s="218"/>
      <c r="F396" s="218"/>
    </row>
    <row r="397" spans="1:6" ht="13.5">
      <c r="A397" s="249"/>
      <c r="B397" s="298" t="s">
        <v>936</v>
      </c>
      <c r="C397" s="246" t="s">
        <v>201</v>
      </c>
      <c r="D397" s="248">
        <v>1</v>
      </c>
      <c r="E397" s="218"/>
      <c r="F397" s="218"/>
    </row>
    <row r="398" spans="1:6" ht="13.5">
      <c r="A398" s="249"/>
      <c r="B398" s="298" t="s">
        <v>933</v>
      </c>
      <c r="C398" s="246" t="s">
        <v>201</v>
      </c>
      <c r="D398" s="248">
        <v>1</v>
      </c>
      <c r="E398" s="218"/>
      <c r="F398" s="218"/>
    </row>
    <row r="399" spans="1:6" ht="13.5">
      <c r="A399" s="249"/>
      <c r="B399" s="298" t="s">
        <v>932</v>
      </c>
      <c r="C399" s="246" t="s">
        <v>201</v>
      </c>
      <c r="D399" s="248">
        <v>1</v>
      </c>
      <c r="E399" s="218"/>
      <c r="F399" s="218"/>
    </row>
    <row r="400" spans="1:6" ht="13.5">
      <c r="A400" s="249"/>
      <c r="B400" s="298" t="s">
        <v>937</v>
      </c>
      <c r="C400" s="246" t="s">
        <v>201</v>
      </c>
      <c r="D400" s="248">
        <v>1</v>
      </c>
      <c r="E400" s="218"/>
      <c r="F400" s="218"/>
    </row>
    <row r="401" spans="1:6" ht="13.5">
      <c r="A401" s="291"/>
      <c r="B401" s="298" t="s">
        <v>938</v>
      </c>
      <c r="C401" s="246" t="s">
        <v>201</v>
      </c>
      <c r="D401" s="248">
        <v>1</v>
      </c>
      <c r="E401" s="295"/>
      <c r="F401" s="295"/>
    </row>
    <row r="402" spans="1:6" ht="13.5">
      <c r="A402" s="224"/>
      <c r="B402" s="310" t="s">
        <v>564</v>
      </c>
      <c r="C402" s="306"/>
      <c r="D402" s="307"/>
      <c r="E402" s="311"/>
      <c r="F402" s="311"/>
    </row>
    <row r="403" spans="1:8" ht="13.5">
      <c r="A403" s="249"/>
      <c r="B403" s="269" t="s">
        <v>540</v>
      </c>
      <c r="C403" s="246" t="s">
        <v>293</v>
      </c>
      <c r="D403" s="248">
        <v>1</v>
      </c>
      <c r="E403" s="30"/>
      <c r="F403" s="236">
        <f>E403*1.2</f>
        <v>0</v>
      </c>
      <c r="G403" s="235">
        <f>D403*E403</f>
        <v>0</v>
      </c>
      <c r="H403" s="236">
        <f>G403*1.2</f>
        <v>0</v>
      </c>
    </row>
    <row r="404" spans="1:6" ht="69">
      <c r="A404" s="242">
        <v>23</v>
      </c>
      <c r="B404" s="285" t="s">
        <v>556</v>
      </c>
      <c r="C404" s="223"/>
      <c r="D404" s="217"/>
      <c r="E404" s="218"/>
      <c r="F404" s="218"/>
    </row>
    <row r="405" spans="1:6" ht="13.5">
      <c r="A405" s="249"/>
      <c r="B405" s="286" t="s">
        <v>921</v>
      </c>
      <c r="C405" s="258"/>
      <c r="D405" s="217"/>
      <c r="E405" s="218"/>
      <c r="F405" s="218"/>
    </row>
    <row r="406" spans="1:6" ht="41.25">
      <c r="A406" s="249"/>
      <c r="B406" s="240" t="s">
        <v>931</v>
      </c>
      <c r="C406" s="246" t="s">
        <v>201</v>
      </c>
      <c r="D406" s="248">
        <v>1</v>
      </c>
      <c r="E406" s="218"/>
      <c r="F406" s="218"/>
    </row>
    <row r="407" spans="1:6" ht="13.5">
      <c r="A407" s="249"/>
      <c r="B407" s="297" t="s">
        <v>531</v>
      </c>
      <c r="C407" s="246" t="s">
        <v>201</v>
      </c>
      <c r="D407" s="248">
        <v>1</v>
      </c>
      <c r="E407" s="218"/>
      <c r="F407" s="218"/>
    </row>
    <row r="408" spans="1:6" ht="13.5">
      <c r="A408" s="249"/>
      <c r="B408" s="298" t="s">
        <v>558</v>
      </c>
      <c r="C408" s="246" t="s">
        <v>201</v>
      </c>
      <c r="D408" s="248">
        <v>4</v>
      </c>
      <c r="E408" s="218"/>
      <c r="F408" s="218"/>
    </row>
    <row r="409" spans="1:6" ht="13.5">
      <c r="A409" s="249"/>
      <c r="B409" s="298" t="s">
        <v>542</v>
      </c>
      <c r="C409" s="246" t="s">
        <v>201</v>
      </c>
      <c r="D409" s="248">
        <v>4</v>
      </c>
      <c r="E409" s="218"/>
      <c r="F409" s="218"/>
    </row>
    <row r="410" spans="1:6" ht="13.5">
      <c r="A410" s="249"/>
      <c r="B410" s="305" t="s">
        <v>551</v>
      </c>
      <c r="C410" s="246" t="s">
        <v>201</v>
      </c>
      <c r="D410" s="248">
        <v>3</v>
      </c>
      <c r="E410" s="218"/>
      <c r="F410" s="218"/>
    </row>
    <row r="411" spans="1:6" ht="13.5">
      <c r="A411" s="249"/>
      <c r="B411" s="298" t="s">
        <v>541</v>
      </c>
      <c r="C411" s="246" t="s">
        <v>201</v>
      </c>
      <c r="D411" s="248">
        <v>5</v>
      </c>
      <c r="E411" s="218"/>
      <c r="F411" s="218"/>
    </row>
    <row r="412" spans="1:6" ht="13.5">
      <c r="A412" s="249"/>
      <c r="B412" s="298" t="s">
        <v>534</v>
      </c>
      <c r="C412" s="246" t="s">
        <v>201</v>
      </c>
      <c r="D412" s="248">
        <v>7</v>
      </c>
      <c r="E412" s="218"/>
      <c r="F412" s="218"/>
    </row>
    <row r="413" spans="1:6" ht="13.5">
      <c r="A413" s="249"/>
      <c r="B413" s="298" t="s">
        <v>535</v>
      </c>
      <c r="C413" s="246" t="s">
        <v>201</v>
      </c>
      <c r="D413" s="248">
        <v>19</v>
      </c>
      <c r="E413" s="218"/>
      <c r="F413" s="218"/>
    </row>
    <row r="414" spans="1:6" ht="13.5">
      <c r="A414" s="249"/>
      <c r="B414" s="298" t="s">
        <v>933</v>
      </c>
      <c r="C414" s="246" t="s">
        <v>201</v>
      </c>
      <c r="D414" s="248">
        <v>1</v>
      </c>
      <c r="E414" s="218"/>
      <c r="F414" s="218"/>
    </row>
    <row r="415" spans="1:6" ht="13.5">
      <c r="A415" s="249"/>
      <c r="B415" s="298" t="s">
        <v>932</v>
      </c>
      <c r="C415" s="246" t="s">
        <v>201</v>
      </c>
      <c r="D415" s="248">
        <v>1</v>
      </c>
      <c r="E415" s="218"/>
      <c r="F415" s="218"/>
    </row>
    <row r="416" spans="1:6" ht="13.5">
      <c r="A416" s="249"/>
      <c r="B416" s="298" t="s">
        <v>927</v>
      </c>
      <c r="C416" s="246" t="s">
        <v>201</v>
      </c>
      <c r="D416" s="248">
        <v>1</v>
      </c>
      <c r="E416" s="218"/>
      <c r="F416" s="218"/>
    </row>
    <row r="417" spans="1:6" ht="13.5">
      <c r="A417" s="249"/>
      <c r="B417" s="298" t="s">
        <v>926</v>
      </c>
      <c r="C417" s="246" t="s">
        <v>201</v>
      </c>
      <c r="D417" s="248">
        <v>1</v>
      </c>
      <c r="E417" s="218"/>
      <c r="F417" s="218"/>
    </row>
    <row r="418" spans="1:6" ht="13.5">
      <c r="A418" s="224"/>
      <c r="B418" s="310" t="s">
        <v>564</v>
      </c>
      <c r="C418" s="306"/>
      <c r="D418" s="307"/>
      <c r="E418" s="311"/>
      <c r="F418" s="311"/>
    </row>
    <row r="419" spans="1:8" ht="13.5">
      <c r="A419" s="264"/>
      <c r="B419" s="269" t="s">
        <v>540</v>
      </c>
      <c r="C419" s="246" t="s">
        <v>293</v>
      </c>
      <c r="D419" s="248">
        <v>1</v>
      </c>
      <c r="E419" s="30"/>
      <c r="F419" s="236">
        <f>E419*1.2</f>
        <v>0</v>
      </c>
      <c r="G419" s="235">
        <f>D419*E419</f>
        <v>0</v>
      </c>
      <c r="H419" s="236">
        <f>G419*1.2</f>
        <v>0</v>
      </c>
    </row>
    <row r="420" spans="1:6" ht="82.5">
      <c r="A420" s="249">
        <v>24</v>
      </c>
      <c r="B420" s="285" t="s">
        <v>526</v>
      </c>
      <c r="C420" s="223"/>
      <c r="D420" s="217"/>
      <c r="E420" s="218"/>
      <c r="F420" s="218"/>
    </row>
    <row r="421" spans="1:6" ht="13.5">
      <c r="A421" s="249"/>
      <c r="B421" s="286" t="s">
        <v>922</v>
      </c>
      <c r="C421" s="258"/>
      <c r="D421" s="217"/>
      <c r="E421" s="218"/>
      <c r="F421" s="218"/>
    </row>
    <row r="422" spans="1:6" ht="41.25">
      <c r="A422" s="249"/>
      <c r="B422" s="240" t="s">
        <v>935</v>
      </c>
      <c r="C422" s="246" t="s">
        <v>201</v>
      </c>
      <c r="D422" s="248">
        <v>1</v>
      </c>
      <c r="E422" s="218"/>
      <c r="F422" s="218"/>
    </row>
    <row r="423" spans="1:6" ht="13.5">
      <c r="A423" s="249"/>
      <c r="B423" s="297" t="s">
        <v>531</v>
      </c>
      <c r="C423" s="246" t="s">
        <v>201</v>
      </c>
      <c r="D423" s="248">
        <v>1</v>
      </c>
      <c r="E423" s="218"/>
      <c r="F423" s="218"/>
    </row>
    <row r="424" spans="1:6" ht="13.5">
      <c r="A424" s="249"/>
      <c r="B424" s="298" t="s">
        <v>558</v>
      </c>
      <c r="C424" s="246" t="s">
        <v>201</v>
      </c>
      <c r="D424" s="248">
        <v>4</v>
      </c>
      <c r="E424" s="218"/>
      <c r="F424" s="218"/>
    </row>
    <row r="425" spans="1:6" ht="13.5">
      <c r="A425" s="249"/>
      <c r="B425" s="298" t="s">
        <v>542</v>
      </c>
      <c r="C425" s="246" t="s">
        <v>201</v>
      </c>
      <c r="D425" s="248">
        <v>4</v>
      </c>
      <c r="E425" s="218"/>
      <c r="F425" s="218"/>
    </row>
    <row r="426" spans="1:6" ht="13.5">
      <c r="A426" s="249"/>
      <c r="B426" s="305" t="s">
        <v>551</v>
      </c>
      <c r="C426" s="246" t="s">
        <v>201</v>
      </c>
      <c r="D426" s="248">
        <v>3</v>
      </c>
      <c r="E426" s="218"/>
      <c r="F426" s="218"/>
    </row>
    <row r="427" spans="1:6" ht="13.5">
      <c r="A427" s="249"/>
      <c r="B427" s="298" t="s">
        <v>541</v>
      </c>
      <c r="C427" s="246" t="s">
        <v>201</v>
      </c>
      <c r="D427" s="248">
        <v>7</v>
      </c>
      <c r="E427" s="218"/>
      <c r="F427" s="218"/>
    </row>
    <row r="428" spans="1:6" ht="13.5">
      <c r="A428" s="249"/>
      <c r="B428" s="298" t="s">
        <v>534</v>
      </c>
      <c r="C428" s="246" t="s">
        <v>201</v>
      </c>
      <c r="D428" s="248">
        <v>7</v>
      </c>
      <c r="E428" s="218"/>
      <c r="F428" s="218"/>
    </row>
    <row r="429" spans="1:6" ht="13.5">
      <c r="A429" s="249"/>
      <c r="B429" s="298" t="s">
        <v>535</v>
      </c>
      <c r="C429" s="246" t="s">
        <v>201</v>
      </c>
      <c r="D429" s="248">
        <v>10</v>
      </c>
      <c r="E429" s="218"/>
      <c r="F429" s="218"/>
    </row>
    <row r="430" spans="1:6" ht="13.5">
      <c r="A430" s="249"/>
      <c r="B430" s="298" t="s">
        <v>936</v>
      </c>
      <c r="C430" s="246" t="s">
        <v>201</v>
      </c>
      <c r="D430" s="248">
        <v>1</v>
      </c>
      <c r="E430" s="218"/>
      <c r="F430" s="218"/>
    </row>
    <row r="431" spans="1:6" ht="13.5">
      <c r="A431" s="249"/>
      <c r="B431" s="298" t="s">
        <v>933</v>
      </c>
      <c r="C431" s="246" t="s">
        <v>201</v>
      </c>
      <c r="D431" s="248">
        <v>1</v>
      </c>
      <c r="E431" s="218"/>
      <c r="F431" s="218"/>
    </row>
    <row r="432" spans="1:6" ht="13.5">
      <c r="A432" s="249"/>
      <c r="B432" s="298" t="s">
        <v>932</v>
      </c>
      <c r="C432" s="246" t="s">
        <v>201</v>
      </c>
      <c r="D432" s="248">
        <v>1</v>
      </c>
      <c r="E432" s="218"/>
      <c r="F432" s="218"/>
    </row>
    <row r="433" spans="1:6" ht="13.5">
      <c r="A433" s="249"/>
      <c r="B433" s="298" t="s">
        <v>937</v>
      </c>
      <c r="C433" s="246" t="s">
        <v>201</v>
      </c>
      <c r="D433" s="248">
        <v>1</v>
      </c>
      <c r="E433" s="218"/>
      <c r="F433" s="218"/>
    </row>
    <row r="434" spans="1:6" ht="13.5">
      <c r="A434" s="291"/>
      <c r="B434" s="298" t="s">
        <v>938</v>
      </c>
      <c r="C434" s="246" t="s">
        <v>201</v>
      </c>
      <c r="D434" s="248">
        <v>1</v>
      </c>
      <c r="E434" s="295"/>
      <c r="F434" s="295"/>
    </row>
    <row r="435" spans="1:6" ht="13.5">
      <c r="A435" s="224"/>
      <c r="B435" s="310" t="s">
        <v>564</v>
      </c>
      <c r="C435" s="306"/>
      <c r="D435" s="307"/>
      <c r="E435" s="311"/>
      <c r="F435" s="311"/>
    </row>
    <row r="436" spans="1:8" ht="13.5">
      <c r="A436" s="249"/>
      <c r="B436" s="269" t="s">
        <v>540</v>
      </c>
      <c r="C436" s="246" t="s">
        <v>293</v>
      </c>
      <c r="D436" s="248">
        <v>1</v>
      </c>
      <c r="E436" s="30"/>
      <c r="F436" s="236">
        <f>E436*1.2</f>
        <v>0</v>
      </c>
      <c r="G436" s="235">
        <f>D436*E436</f>
        <v>0</v>
      </c>
      <c r="H436" s="236">
        <f>G436*1.2</f>
        <v>0</v>
      </c>
    </row>
    <row r="437" spans="1:6" ht="69">
      <c r="A437" s="242">
        <v>25</v>
      </c>
      <c r="B437" s="285" t="s">
        <v>556</v>
      </c>
      <c r="C437" s="223"/>
      <c r="D437" s="217"/>
      <c r="E437" s="218"/>
      <c r="F437" s="218"/>
    </row>
    <row r="438" spans="1:6" ht="13.5">
      <c r="A438" s="249"/>
      <c r="B438" s="286" t="s">
        <v>923</v>
      </c>
      <c r="C438" s="258"/>
      <c r="D438" s="217"/>
      <c r="E438" s="218"/>
      <c r="F438" s="218"/>
    </row>
    <row r="439" spans="1:6" ht="41.25">
      <c r="A439" s="249"/>
      <c r="B439" s="240" t="s">
        <v>931</v>
      </c>
      <c r="C439" s="246" t="s">
        <v>201</v>
      </c>
      <c r="D439" s="248">
        <v>1</v>
      </c>
      <c r="E439" s="218"/>
      <c r="F439" s="218"/>
    </row>
    <row r="440" spans="1:6" ht="13.5">
      <c r="A440" s="249"/>
      <c r="B440" s="297" t="s">
        <v>930</v>
      </c>
      <c r="C440" s="246" t="s">
        <v>201</v>
      </c>
      <c r="D440" s="248">
        <v>1</v>
      </c>
      <c r="E440" s="218"/>
      <c r="F440" s="218"/>
    </row>
    <row r="441" spans="1:6" ht="13.5">
      <c r="A441" s="249"/>
      <c r="B441" s="298" t="s">
        <v>558</v>
      </c>
      <c r="C441" s="246" t="s">
        <v>201</v>
      </c>
      <c r="D441" s="248">
        <v>4</v>
      </c>
      <c r="E441" s="218"/>
      <c r="F441" s="218"/>
    </row>
    <row r="442" spans="1:6" ht="13.5">
      <c r="A442" s="249"/>
      <c r="B442" s="298" t="s">
        <v>542</v>
      </c>
      <c r="C442" s="246" t="s">
        <v>201</v>
      </c>
      <c r="D442" s="248">
        <v>4</v>
      </c>
      <c r="E442" s="218"/>
      <c r="F442" s="218"/>
    </row>
    <row r="443" spans="1:6" ht="13.5">
      <c r="A443" s="249"/>
      <c r="B443" s="305" t="s">
        <v>551</v>
      </c>
      <c r="C443" s="246" t="s">
        <v>201</v>
      </c>
      <c r="D443" s="248">
        <v>3</v>
      </c>
      <c r="E443" s="218"/>
      <c r="F443" s="218"/>
    </row>
    <row r="444" spans="1:6" ht="13.5">
      <c r="A444" s="249"/>
      <c r="B444" s="298" t="s">
        <v>541</v>
      </c>
      <c r="C444" s="246" t="s">
        <v>201</v>
      </c>
      <c r="D444" s="248">
        <v>5</v>
      </c>
      <c r="E444" s="218"/>
      <c r="F444" s="218"/>
    </row>
    <row r="445" spans="1:6" ht="13.5">
      <c r="A445" s="249"/>
      <c r="B445" s="298" t="s">
        <v>534</v>
      </c>
      <c r="C445" s="246" t="s">
        <v>201</v>
      </c>
      <c r="D445" s="248">
        <v>9</v>
      </c>
      <c r="E445" s="218"/>
      <c r="F445" s="218"/>
    </row>
    <row r="446" spans="1:6" ht="13.5">
      <c r="A446" s="249"/>
      <c r="B446" s="298" t="s">
        <v>535</v>
      </c>
      <c r="C446" s="246" t="s">
        <v>201</v>
      </c>
      <c r="D446" s="248">
        <v>32</v>
      </c>
      <c r="E446" s="218"/>
      <c r="F446" s="218"/>
    </row>
    <row r="447" spans="1:6" ht="13.5">
      <c r="A447" s="249"/>
      <c r="B447" s="298" t="s">
        <v>933</v>
      </c>
      <c r="C447" s="246" t="s">
        <v>201</v>
      </c>
      <c r="D447" s="248">
        <v>1</v>
      </c>
      <c r="E447" s="218"/>
      <c r="F447" s="218"/>
    </row>
    <row r="448" spans="1:6" ht="13.5">
      <c r="A448" s="249"/>
      <c r="B448" s="298" t="s">
        <v>932</v>
      </c>
      <c r="C448" s="246" t="s">
        <v>201</v>
      </c>
      <c r="D448" s="248">
        <v>1</v>
      </c>
      <c r="E448" s="218"/>
      <c r="F448" s="218"/>
    </row>
    <row r="449" spans="1:6" ht="13.5">
      <c r="A449" s="249"/>
      <c r="B449" s="298" t="s">
        <v>927</v>
      </c>
      <c r="C449" s="246" t="s">
        <v>201</v>
      </c>
      <c r="D449" s="248">
        <v>1</v>
      </c>
      <c r="E449" s="218"/>
      <c r="F449" s="218"/>
    </row>
    <row r="450" spans="1:6" ht="13.5">
      <c r="A450" s="249"/>
      <c r="B450" s="298" t="s">
        <v>926</v>
      </c>
      <c r="C450" s="246" t="s">
        <v>201</v>
      </c>
      <c r="D450" s="248">
        <v>1</v>
      </c>
      <c r="E450" s="218"/>
      <c r="F450" s="218"/>
    </row>
    <row r="451" spans="1:6" ht="13.5">
      <c r="A451" s="224"/>
      <c r="B451" s="310" t="s">
        <v>564</v>
      </c>
      <c r="C451" s="306"/>
      <c r="D451" s="307"/>
      <c r="E451" s="311"/>
      <c r="F451" s="311"/>
    </row>
    <row r="452" spans="1:8" ht="13.5">
      <c r="A452" s="249"/>
      <c r="B452" s="269" t="s">
        <v>540</v>
      </c>
      <c r="C452" s="246" t="s">
        <v>293</v>
      </c>
      <c r="D452" s="248">
        <v>1</v>
      </c>
      <c r="E452" s="30"/>
      <c r="F452" s="236">
        <f>E452*1.2</f>
        <v>0</v>
      </c>
      <c r="G452" s="235">
        <f>D452*E452</f>
        <v>0</v>
      </c>
      <c r="H452" s="236">
        <f>G452*1.2</f>
        <v>0</v>
      </c>
    </row>
    <row r="453" spans="1:6" ht="82.5">
      <c r="A453" s="249">
        <v>26</v>
      </c>
      <c r="B453" s="285" t="s">
        <v>526</v>
      </c>
      <c r="C453" s="223"/>
      <c r="D453" s="217"/>
      <c r="E453" s="218"/>
      <c r="F453" s="218"/>
    </row>
    <row r="454" spans="1:6" ht="13.5">
      <c r="A454" s="249"/>
      <c r="B454" s="286" t="s">
        <v>924</v>
      </c>
      <c r="C454" s="258"/>
      <c r="D454" s="217"/>
      <c r="E454" s="218"/>
      <c r="F454" s="218"/>
    </row>
    <row r="455" spans="1:6" ht="41.25">
      <c r="A455" s="249"/>
      <c r="B455" s="240" t="s">
        <v>935</v>
      </c>
      <c r="C455" s="246" t="s">
        <v>201</v>
      </c>
      <c r="D455" s="248">
        <v>1</v>
      </c>
      <c r="E455" s="218"/>
      <c r="F455" s="218"/>
    </row>
    <row r="456" spans="1:6" ht="13.5">
      <c r="A456" s="249"/>
      <c r="B456" s="297" t="s">
        <v>531</v>
      </c>
      <c r="C456" s="246" t="s">
        <v>201</v>
      </c>
      <c r="D456" s="248">
        <v>1</v>
      </c>
      <c r="E456" s="218"/>
      <c r="F456" s="218"/>
    </row>
    <row r="457" spans="1:6" ht="13.5">
      <c r="A457" s="249"/>
      <c r="B457" s="298" t="s">
        <v>558</v>
      </c>
      <c r="C457" s="246" t="s">
        <v>201</v>
      </c>
      <c r="D457" s="248">
        <v>4</v>
      </c>
      <c r="E457" s="218"/>
      <c r="F457" s="218"/>
    </row>
    <row r="458" spans="1:6" ht="13.5">
      <c r="A458" s="249"/>
      <c r="B458" s="298" t="s">
        <v>542</v>
      </c>
      <c r="C458" s="246" t="s">
        <v>201</v>
      </c>
      <c r="D458" s="248">
        <v>4</v>
      </c>
      <c r="E458" s="218"/>
      <c r="F458" s="218"/>
    </row>
    <row r="459" spans="1:6" ht="13.5">
      <c r="A459" s="249"/>
      <c r="B459" s="305" t="s">
        <v>551</v>
      </c>
      <c r="C459" s="246" t="s">
        <v>201</v>
      </c>
      <c r="D459" s="248">
        <v>3</v>
      </c>
      <c r="E459" s="218"/>
      <c r="F459" s="218"/>
    </row>
    <row r="460" spans="1:6" ht="13.5">
      <c r="A460" s="249"/>
      <c r="B460" s="298" t="s">
        <v>541</v>
      </c>
      <c r="C460" s="246" t="s">
        <v>201</v>
      </c>
      <c r="D460" s="248">
        <v>7</v>
      </c>
      <c r="E460" s="218"/>
      <c r="F460" s="218"/>
    </row>
    <row r="461" spans="1:6" ht="13.5">
      <c r="A461" s="249"/>
      <c r="B461" s="298" t="s">
        <v>534</v>
      </c>
      <c r="C461" s="246" t="s">
        <v>201</v>
      </c>
      <c r="D461" s="248">
        <v>8</v>
      </c>
      <c r="E461" s="218"/>
      <c r="F461" s="218"/>
    </row>
    <row r="462" spans="1:6" ht="13.5">
      <c r="A462" s="249"/>
      <c r="B462" s="298" t="s">
        <v>535</v>
      </c>
      <c r="C462" s="246" t="s">
        <v>201</v>
      </c>
      <c r="D462" s="248">
        <v>16</v>
      </c>
      <c r="E462" s="218"/>
      <c r="F462" s="218"/>
    </row>
    <row r="463" spans="1:6" ht="13.5">
      <c r="A463" s="249"/>
      <c r="B463" s="298" t="s">
        <v>936</v>
      </c>
      <c r="C463" s="246" t="s">
        <v>201</v>
      </c>
      <c r="D463" s="248">
        <v>1</v>
      </c>
      <c r="E463" s="218"/>
      <c r="F463" s="218"/>
    </row>
    <row r="464" spans="1:6" ht="13.5">
      <c r="A464" s="249"/>
      <c r="B464" s="298" t="s">
        <v>933</v>
      </c>
      <c r="C464" s="246" t="s">
        <v>201</v>
      </c>
      <c r="D464" s="248">
        <v>1</v>
      </c>
      <c r="E464" s="218"/>
      <c r="F464" s="218"/>
    </row>
    <row r="465" spans="1:6" ht="13.5">
      <c r="A465" s="249"/>
      <c r="B465" s="298" t="s">
        <v>932</v>
      </c>
      <c r="C465" s="246" t="s">
        <v>201</v>
      </c>
      <c r="D465" s="248">
        <v>1</v>
      </c>
      <c r="E465" s="218"/>
      <c r="F465" s="218"/>
    </row>
    <row r="466" spans="1:6" ht="13.5">
      <c r="A466" s="249"/>
      <c r="B466" s="298" t="s">
        <v>937</v>
      </c>
      <c r="C466" s="246" t="s">
        <v>201</v>
      </c>
      <c r="D466" s="248">
        <v>1</v>
      </c>
      <c r="E466" s="218"/>
      <c r="F466" s="218"/>
    </row>
    <row r="467" spans="1:6" ht="13.5">
      <c r="A467" s="291"/>
      <c r="B467" s="298" t="s">
        <v>938</v>
      </c>
      <c r="C467" s="246" t="s">
        <v>201</v>
      </c>
      <c r="D467" s="248">
        <v>1</v>
      </c>
      <c r="E467" s="295"/>
      <c r="F467" s="295"/>
    </row>
    <row r="468" spans="1:6" ht="13.5">
      <c r="A468" s="224"/>
      <c r="B468" s="310" t="s">
        <v>564</v>
      </c>
      <c r="C468" s="306"/>
      <c r="D468" s="307"/>
      <c r="E468" s="311"/>
      <c r="F468" s="311"/>
    </row>
    <row r="469" spans="1:8" ht="13.5">
      <c r="A469" s="264"/>
      <c r="B469" s="269" t="s">
        <v>540</v>
      </c>
      <c r="C469" s="246" t="s">
        <v>293</v>
      </c>
      <c r="D469" s="248">
        <v>1</v>
      </c>
      <c r="E469" s="30"/>
      <c r="F469" s="236">
        <f>E469*1.2</f>
        <v>0</v>
      </c>
      <c r="G469" s="235">
        <f>D469*E469</f>
        <v>0</v>
      </c>
      <c r="H469" s="236">
        <f>G469*1.2</f>
        <v>0</v>
      </c>
    </row>
    <row r="470" spans="1:6" ht="13.5">
      <c r="A470" s="249">
        <v>27</v>
      </c>
      <c r="B470" s="286" t="s">
        <v>925</v>
      </c>
      <c r="C470" s="246"/>
      <c r="D470" s="248"/>
      <c r="E470" s="218"/>
      <c r="F470" s="218"/>
    </row>
    <row r="471" spans="1:6" ht="41.25">
      <c r="A471" s="249"/>
      <c r="B471" s="240" t="s">
        <v>915</v>
      </c>
      <c r="C471" s="246" t="s">
        <v>201</v>
      </c>
      <c r="D471" s="248">
        <v>1</v>
      </c>
      <c r="E471" s="218"/>
      <c r="F471" s="218"/>
    </row>
    <row r="472" spans="1:6" ht="13.5">
      <c r="A472" s="249"/>
      <c r="B472" s="305" t="s">
        <v>551</v>
      </c>
      <c r="C472" s="246" t="s">
        <v>201</v>
      </c>
      <c r="D472" s="248">
        <v>18</v>
      </c>
      <c r="E472" s="218"/>
      <c r="F472" s="218"/>
    </row>
    <row r="473" spans="1:6" ht="13.5">
      <c r="A473" s="249"/>
      <c r="B473" s="298" t="s">
        <v>928</v>
      </c>
      <c r="C473" s="246" t="s">
        <v>201</v>
      </c>
      <c r="D473" s="248">
        <v>18</v>
      </c>
      <c r="E473" s="218"/>
      <c r="F473" s="218"/>
    </row>
    <row r="474" spans="1:6" ht="13.5">
      <c r="A474" s="224"/>
      <c r="B474" s="310" t="s">
        <v>564</v>
      </c>
      <c r="C474" s="306"/>
      <c r="D474" s="307"/>
      <c r="E474" s="311"/>
      <c r="F474" s="311"/>
    </row>
    <row r="475" spans="1:8" ht="13.5">
      <c r="A475" s="249"/>
      <c r="B475" s="269" t="s">
        <v>540</v>
      </c>
      <c r="C475" s="246" t="s">
        <v>293</v>
      </c>
      <c r="D475" s="248">
        <v>1</v>
      </c>
      <c r="E475" s="30"/>
      <c r="F475" s="236">
        <f>E475*1.2</f>
        <v>0</v>
      </c>
      <c r="G475" s="235">
        <f>D475*E475</f>
        <v>0</v>
      </c>
      <c r="H475" s="236">
        <f>G475*1.2</f>
        <v>0</v>
      </c>
    </row>
    <row r="476" spans="1:8" ht="103.5" customHeight="1">
      <c r="A476" s="242">
        <v>28</v>
      </c>
      <c r="B476" s="28" t="s">
        <v>909</v>
      </c>
      <c r="C476" s="312" t="s">
        <v>929</v>
      </c>
      <c r="D476" s="312">
        <v>1</v>
      </c>
      <c r="E476" s="30"/>
      <c r="F476" s="236">
        <f>E476*1.2</f>
        <v>0</v>
      </c>
      <c r="G476" s="235">
        <f>D476*E476</f>
        <v>0</v>
      </c>
      <c r="H476" s="236">
        <f>G476*1.2</f>
        <v>0</v>
      </c>
    </row>
    <row r="477" spans="1:6" ht="54.75">
      <c r="A477" s="224">
        <v>29</v>
      </c>
      <c r="B477" s="237" t="s">
        <v>910</v>
      </c>
      <c r="C477" s="243"/>
      <c r="D477" s="244"/>
      <c r="E477" s="313"/>
      <c r="F477" s="313"/>
    </row>
    <row r="478" spans="1:8" ht="13.5">
      <c r="A478" s="249"/>
      <c r="B478" s="250" t="s">
        <v>580</v>
      </c>
      <c r="C478" s="246" t="s">
        <v>201</v>
      </c>
      <c r="D478" s="247">
        <v>26</v>
      </c>
      <c r="E478" s="30"/>
      <c r="F478" s="236">
        <f>E478*1.2</f>
        <v>0</v>
      </c>
      <c r="G478" s="235">
        <f>D478*E478</f>
        <v>0</v>
      </c>
      <c r="H478" s="236">
        <f>G478*1.2</f>
        <v>0</v>
      </c>
    </row>
    <row r="479" spans="1:6" ht="54.75">
      <c r="A479" s="224">
        <v>30</v>
      </c>
      <c r="B479" s="237" t="s">
        <v>908</v>
      </c>
      <c r="C479" s="243"/>
      <c r="D479" s="244"/>
      <c r="E479" s="313"/>
      <c r="F479" s="313"/>
    </row>
    <row r="480" spans="1:8" ht="14.25" thickBot="1">
      <c r="A480" s="314"/>
      <c r="B480" s="250" t="s">
        <v>580</v>
      </c>
      <c r="C480" s="246" t="s">
        <v>201</v>
      </c>
      <c r="D480" s="247">
        <v>1</v>
      </c>
      <c r="E480" s="30"/>
      <c r="F480" s="315">
        <f>E480*1.2</f>
        <v>0</v>
      </c>
      <c r="G480" s="316">
        <f>D480*E480</f>
        <v>0</v>
      </c>
      <c r="H480" s="315">
        <f>G480*1.2</f>
        <v>0</v>
      </c>
    </row>
    <row r="481" spans="1:8" ht="15" thickBot="1">
      <c r="A481" s="317"/>
      <c r="B481" s="252" t="s">
        <v>851</v>
      </c>
      <c r="C481" s="253"/>
      <c r="D481" s="254"/>
      <c r="E481" s="255"/>
      <c r="F481" s="318"/>
      <c r="G481" s="319">
        <f>SUM(G98:G480)</f>
        <v>0</v>
      </c>
      <c r="H481" s="319">
        <f>SUM(H98:H480)</f>
        <v>0</v>
      </c>
    </row>
    <row r="482" spans="1:6" ht="13.5">
      <c r="A482" s="320"/>
      <c r="B482" s="321"/>
      <c r="C482" s="223"/>
      <c r="D482" s="217"/>
      <c r="E482" s="218"/>
      <c r="F482" s="218"/>
    </row>
    <row r="483" spans="1:6" ht="13.5">
      <c r="A483" s="322"/>
      <c r="B483" s="226" t="s">
        <v>850</v>
      </c>
      <c r="C483" s="223"/>
      <c r="D483" s="217"/>
      <c r="E483" s="218"/>
      <c r="F483" s="218"/>
    </row>
    <row r="484" spans="1:6" ht="55.5" customHeight="1">
      <c r="A484" s="264"/>
      <c r="B484" s="323" t="s">
        <v>911</v>
      </c>
      <c r="C484" s="302"/>
      <c r="D484" s="303"/>
      <c r="E484" s="313"/>
      <c r="F484" s="313"/>
    </row>
    <row r="485" spans="1:8" ht="91.5" customHeight="1">
      <c r="A485" s="324" t="s">
        <v>914</v>
      </c>
      <c r="B485" s="323" t="s">
        <v>912</v>
      </c>
      <c r="C485" s="246" t="s">
        <v>913</v>
      </c>
      <c r="D485" s="247">
        <v>4</v>
      </c>
      <c r="E485" s="30"/>
      <c r="F485" s="236">
        <f>E485*1.2</f>
        <v>0</v>
      </c>
      <c r="G485" s="235">
        <f>D485*E485</f>
        <v>0</v>
      </c>
      <c r="H485" s="236">
        <f>G485*1.2</f>
        <v>0</v>
      </c>
    </row>
    <row r="486" spans="1:6" ht="123.75">
      <c r="A486" s="324" t="s">
        <v>898</v>
      </c>
      <c r="B486" s="323" t="s">
        <v>1069</v>
      </c>
      <c r="C486" s="246" t="s">
        <v>913</v>
      </c>
      <c r="D486" s="247">
        <v>2</v>
      </c>
      <c r="E486" s="30"/>
      <c r="F486" s="235">
        <f>SUM(D486*E486)</f>
        <v>0</v>
      </c>
    </row>
    <row r="487" spans="1:6" ht="151.5">
      <c r="A487" s="324" t="s">
        <v>899</v>
      </c>
      <c r="B487" s="325" t="s">
        <v>1070</v>
      </c>
      <c r="C487" s="246" t="s">
        <v>913</v>
      </c>
      <c r="D487" s="247">
        <v>24</v>
      </c>
      <c r="E487" s="30"/>
      <c r="F487" s="235">
        <f>SUM(D487*E487)</f>
        <v>0</v>
      </c>
    </row>
    <row r="488" spans="1:8" ht="234">
      <c r="A488" s="324" t="s">
        <v>900</v>
      </c>
      <c r="B488" s="325" t="s">
        <v>1071</v>
      </c>
      <c r="C488" s="246" t="s">
        <v>913</v>
      </c>
      <c r="D488" s="247">
        <v>528</v>
      </c>
      <c r="E488" s="30"/>
      <c r="F488" s="236">
        <f>E488*1.2</f>
        <v>0</v>
      </c>
      <c r="G488" s="235">
        <f>D488*E488</f>
        <v>0</v>
      </c>
      <c r="H488" s="236">
        <f>G488*1.2</f>
        <v>0</v>
      </c>
    </row>
    <row r="489" spans="1:6" ht="63.75" customHeight="1">
      <c r="A489" s="242" t="s">
        <v>901</v>
      </c>
      <c r="B489" s="326" t="s">
        <v>897</v>
      </c>
      <c r="C489" s="313"/>
      <c r="D489" s="313"/>
      <c r="E489" s="313"/>
      <c r="F489" s="313"/>
    </row>
    <row r="490" spans="1:8" ht="54.75">
      <c r="A490" s="264"/>
      <c r="B490" s="327" t="s">
        <v>1072</v>
      </c>
      <c r="C490" s="246" t="s">
        <v>913</v>
      </c>
      <c r="D490" s="247">
        <v>12</v>
      </c>
      <c r="E490" s="30"/>
      <c r="F490" s="236">
        <f aca="true" t="shared" si="9" ref="F490:F498">E490*1.2</f>
        <v>0</v>
      </c>
      <c r="G490" s="235">
        <f aca="true" t="shared" si="10" ref="G490:G498">D490*E490</f>
        <v>0</v>
      </c>
      <c r="H490" s="236">
        <f aca="true" t="shared" si="11" ref="H490:H498">G490*1.2</f>
        <v>0</v>
      </c>
    </row>
    <row r="491" spans="1:8" ht="123.75">
      <c r="A491" s="324" t="s">
        <v>902</v>
      </c>
      <c r="B491" s="328" t="s">
        <v>1073</v>
      </c>
      <c r="C491" s="246" t="s">
        <v>913</v>
      </c>
      <c r="D491" s="247">
        <v>175</v>
      </c>
      <c r="E491" s="30"/>
      <c r="F491" s="236">
        <f t="shared" si="9"/>
        <v>0</v>
      </c>
      <c r="G491" s="235">
        <f t="shared" si="10"/>
        <v>0</v>
      </c>
      <c r="H491" s="236">
        <f t="shared" si="11"/>
        <v>0</v>
      </c>
    </row>
    <row r="492" spans="1:8" ht="82.5">
      <c r="A492" s="324" t="s">
        <v>903</v>
      </c>
      <c r="B492" s="328" t="s">
        <v>1067</v>
      </c>
      <c r="C492" s="246" t="s">
        <v>913</v>
      </c>
      <c r="D492" s="247">
        <v>14</v>
      </c>
      <c r="E492" s="30"/>
      <c r="F492" s="236">
        <f t="shared" si="9"/>
        <v>0</v>
      </c>
      <c r="G492" s="235">
        <f t="shared" si="10"/>
        <v>0</v>
      </c>
      <c r="H492" s="236">
        <f t="shared" si="11"/>
        <v>0</v>
      </c>
    </row>
    <row r="493" spans="1:8" ht="123.75">
      <c r="A493" s="324" t="s">
        <v>904</v>
      </c>
      <c r="B493" s="328" t="s">
        <v>1074</v>
      </c>
      <c r="C493" s="246" t="s">
        <v>913</v>
      </c>
      <c r="D493" s="247">
        <v>8</v>
      </c>
      <c r="E493" s="30"/>
      <c r="F493" s="236">
        <f t="shared" si="9"/>
        <v>0</v>
      </c>
      <c r="G493" s="235">
        <f t="shared" si="10"/>
        <v>0</v>
      </c>
      <c r="H493" s="236">
        <f t="shared" si="11"/>
        <v>0</v>
      </c>
    </row>
    <row r="494" spans="1:8" ht="110.25">
      <c r="A494" s="324" t="s">
        <v>905</v>
      </c>
      <c r="B494" s="328" t="s">
        <v>1075</v>
      </c>
      <c r="C494" s="246" t="s">
        <v>913</v>
      </c>
      <c r="D494" s="247">
        <v>21</v>
      </c>
      <c r="E494" s="30"/>
      <c r="F494" s="236">
        <f t="shared" si="9"/>
        <v>0</v>
      </c>
      <c r="G494" s="235">
        <f t="shared" si="10"/>
        <v>0</v>
      </c>
      <c r="H494" s="236">
        <f t="shared" si="11"/>
        <v>0</v>
      </c>
    </row>
    <row r="495" spans="1:8" ht="110.25">
      <c r="A495" s="324" t="s">
        <v>906</v>
      </c>
      <c r="B495" s="328" t="s">
        <v>1076</v>
      </c>
      <c r="C495" s="246" t="s">
        <v>913</v>
      </c>
      <c r="D495" s="247">
        <v>13</v>
      </c>
      <c r="E495" s="30"/>
      <c r="F495" s="236">
        <f t="shared" si="9"/>
        <v>0</v>
      </c>
      <c r="G495" s="235">
        <f t="shared" si="10"/>
        <v>0</v>
      </c>
      <c r="H495" s="236">
        <f t="shared" si="11"/>
        <v>0</v>
      </c>
    </row>
    <row r="496" spans="1:8" ht="110.25">
      <c r="A496" s="242" t="s">
        <v>907</v>
      </c>
      <c r="B496" s="328" t="s">
        <v>1077</v>
      </c>
      <c r="C496" s="246" t="s">
        <v>913</v>
      </c>
      <c r="D496" s="247">
        <v>22</v>
      </c>
      <c r="E496" s="30"/>
      <c r="F496" s="236">
        <f t="shared" si="9"/>
        <v>0</v>
      </c>
      <c r="G496" s="235">
        <f t="shared" si="10"/>
        <v>0</v>
      </c>
      <c r="H496" s="236">
        <f t="shared" si="11"/>
        <v>0</v>
      </c>
    </row>
    <row r="497" spans="1:8" ht="96">
      <c r="A497" s="224"/>
      <c r="B497" s="329" t="s">
        <v>1078</v>
      </c>
      <c r="C497" s="246" t="s">
        <v>201</v>
      </c>
      <c r="D497" s="248">
        <v>95</v>
      </c>
      <c r="E497" s="30"/>
      <c r="F497" s="236">
        <f t="shared" si="9"/>
        <v>0</v>
      </c>
      <c r="G497" s="235">
        <f t="shared" si="10"/>
        <v>0</v>
      </c>
      <c r="H497" s="236">
        <f t="shared" si="11"/>
        <v>0</v>
      </c>
    </row>
    <row r="498" spans="1:8" ht="69" thickBot="1">
      <c r="A498" s="314"/>
      <c r="B498" s="323" t="s">
        <v>1068</v>
      </c>
      <c r="C498" s="246" t="s">
        <v>201</v>
      </c>
      <c r="D498" s="248">
        <v>890</v>
      </c>
      <c r="E498" s="30"/>
      <c r="F498" s="236">
        <f t="shared" si="9"/>
        <v>0</v>
      </c>
      <c r="G498" s="235">
        <f t="shared" si="10"/>
        <v>0</v>
      </c>
      <c r="H498" s="236">
        <f t="shared" si="11"/>
        <v>0</v>
      </c>
    </row>
    <row r="499" spans="1:8" ht="15" thickBot="1">
      <c r="A499" s="317"/>
      <c r="B499" s="330" t="s">
        <v>852</v>
      </c>
      <c r="C499" s="331"/>
      <c r="D499" s="254"/>
      <c r="E499" s="255"/>
      <c r="F499" s="256"/>
      <c r="G499" s="256">
        <f>SUM(G483:G498)</f>
        <v>0</v>
      </c>
      <c r="H499" s="256">
        <f>SUM(H483:H498)</f>
        <v>0</v>
      </c>
    </row>
    <row r="500" spans="1:6" ht="13.5">
      <c r="A500" s="224"/>
      <c r="B500" s="278"/>
      <c r="C500" s="223"/>
      <c r="D500" s="217"/>
      <c r="E500" s="218"/>
      <c r="F500" s="218"/>
    </row>
    <row r="501" spans="1:6" ht="13.5">
      <c r="A501" s="313"/>
      <c r="B501" s="226" t="s">
        <v>849</v>
      </c>
      <c r="C501" s="223"/>
      <c r="D501" s="217"/>
      <c r="E501" s="218"/>
      <c r="F501" s="219"/>
    </row>
    <row r="502" spans="1:6" ht="54.75">
      <c r="A502" s="242">
        <v>1</v>
      </c>
      <c r="B502" s="323" t="s">
        <v>896</v>
      </c>
      <c r="C502" s="302"/>
      <c r="D502" s="303"/>
      <c r="E502" s="332"/>
      <c r="F502" s="313"/>
    </row>
    <row r="503" spans="1:8" ht="13.5">
      <c r="A503" s="249"/>
      <c r="B503" s="250" t="s">
        <v>1079</v>
      </c>
      <c r="C503" s="246" t="s">
        <v>201</v>
      </c>
      <c r="D503" s="248">
        <v>156</v>
      </c>
      <c r="E503" s="30"/>
      <c r="F503" s="236">
        <f aca="true" t="shared" si="12" ref="F503:F511">E503*1.2</f>
        <v>0</v>
      </c>
      <c r="G503" s="235">
        <f aca="true" t="shared" si="13" ref="G503:G511">D503*E503</f>
        <v>0</v>
      </c>
      <c r="H503" s="236">
        <f aca="true" t="shared" si="14" ref="H503:H511">G503*1.2</f>
        <v>0</v>
      </c>
    </row>
    <row r="504" spans="1:8" ht="13.5">
      <c r="A504" s="249"/>
      <c r="B504" s="250" t="s">
        <v>1080</v>
      </c>
      <c r="C504" s="246" t="s">
        <v>201</v>
      </c>
      <c r="D504" s="248">
        <v>4</v>
      </c>
      <c r="E504" s="30"/>
      <c r="F504" s="236">
        <f t="shared" si="12"/>
        <v>0</v>
      </c>
      <c r="G504" s="235">
        <f t="shared" si="13"/>
        <v>0</v>
      </c>
      <c r="H504" s="236">
        <f t="shared" si="14"/>
        <v>0</v>
      </c>
    </row>
    <row r="505" spans="1:8" ht="13.5">
      <c r="A505" s="249"/>
      <c r="B505" s="250" t="s">
        <v>1081</v>
      </c>
      <c r="C505" s="246" t="s">
        <v>201</v>
      </c>
      <c r="D505" s="248">
        <v>155</v>
      </c>
      <c r="E505" s="30"/>
      <c r="F505" s="236">
        <f t="shared" si="12"/>
        <v>0</v>
      </c>
      <c r="G505" s="235">
        <f t="shared" si="13"/>
        <v>0</v>
      </c>
      <c r="H505" s="236">
        <f t="shared" si="14"/>
        <v>0</v>
      </c>
    </row>
    <row r="506" spans="1:8" ht="27">
      <c r="A506" s="249"/>
      <c r="B506" s="250" t="s">
        <v>1082</v>
      </c>
      <c r="C506" s="246" t="s">
        <v>201</v>
      </c>
      <c r="D506" s="248">
        <v>12</v>
      </c>
      <c r="E506" s="30"/>
      <c r="F506" s="236">
        <f t="shared" si="12"/>
        <v>0</v>
      </c>
      <c r="G506" s="235">
        <f t="shared" si="13"/>
        <v>0</v>
      </c>
      <c r="H506" s="236">
        <f t="shared" si="14"/>
        <v>0</v>
      </c>
    </row>
    <row r="507" spans="1:8" ht="13.5">
      <c r="A507" s="249"/>
      <c r="B507" s="250" t="s">
        <v>1083</v>
      </c>
      <c r="C507" s="246" t="s">
        <v>201</v>
      </c>
      <c r="D507" s="248">
        <v>1</v>
      </c>
      <c r="E507" s="30"/>
      <c r="F507" s="236">
        <f t="shared" si="12"/>
        <v>0</v>
      </c>
      <c r="G507" s="235">
        <f t="shared" si="13"/>
        <v>0</v>
      </c>
      <c r="H507" s="236">
        <f t="shared" si="14"/>
        <v>0</v>
      </c>
    </row>
    <row r="508" spans="1:8" ht="27">
      <c r="A508" s="249"/>
      <c r="B508" s="240" t="s">
        <v>1084</v>
      </c>
      <c r="C508" s="246" t="s">
        <v>201</v>
      </c>
      <c r="D508" s="248">
        <v>32</v>
      </c>
      <c r="E508" s="30"/>
      <c r="F508" s="236">
        <f t="shared" si="12"/>
        <v>0</v>
      </c>
      <c r="G508" s="235">
        <f t="shared" si="13"/>
        <v>0</v>
      </c>
      <c r="H508" s="236">
        <f t="shared" si="14"/>
        <v>0</v>
      </c>
    </row>
    <row r="509" spans="1:8" ht="27">
      <c r="A509" s="249"/>
      <c r="B509" s="240" t="s">
        <v>1085</v>
      </c>
      <c r="C509" s="246" t="s">
        <v>201</v>
      </c>
      <c r="D509" s="248">
        <v>117</v>
      </c>
      <c r="E509" s="30"/>
      <c r="F509" s="236">
        <f t="shared" si="12"/>
        <v>0</v>
      </c>
      <c r="G509" s="235">
        <f t="shared" si="13"/>
        <v>0</v>
      </c>
      <c r="H509" s="236">
        <f t="shared" si="14"/>
        <v>0</v>
      </c>
    </row>
    <row r="510" spans="1:8" ht="27">
      <c r="A510" s="249"/>
      <c r="B510" s="240" t="s">
        <v>1086</v>
      </c>
      <c r="C510" s="246" t="s">
        <v>201</v>
      </c>
      <c r="D510" s="248">
        <v>19</v>
      </c>
      <c r="E510" s="30"/>
      <c r="F510" s="236">
        <f t="shared" si="12"/>
        <v>0</v>
      </c>
      <c r="G510" s="235">
        <f t="shared" si="13"/>
        <v>0</v>
      </c>
      <c r="H510" s="236">
        <f t="shared" si="14"/>
        <v>0</v>
      </c>
    </row>
    <row r="511" spans="1:8" ht="13.5">
      <c r="A511" s="249"/>
      <c r="B511" s="240" t="s">
        <v>1087</v>
      </c>
      <c r="C511" s="246" t="s">
        <v>201</v>
      </c>
      <c r="D511" s="248">
        <v>1</v>
      </c>
      <c r="E511" s="30"/>
      <c r="F511" s="236">
        <f t="shared" si="12"/>
        <v>0</v>
      </c>
      <c r="G511" s="235">
        <f t="shared" si="13"/>
        <v>0</v>
      </c>
      <c r="H511" s="236">
        <f t="shared" si="14"/>
        <v>0</v>
      </c>
    </row>
    <row r="512" spans="1:6" ht="27">
      <c r="A512" s="333">
        <v>2</v>
      </c>
      <c r="B512" s="334" t="s">
        <v>1058</v>
      </c>
      <c r="C512" s="335"/>
      <c r="D512" s="336"/>
      <c r="E512" s="337"/>
      <c r="F512" s="337"/>
    </row>
    <row r="513" spans="1:6" ht="13.5">
      <c r="A513" s="338"/>
      <c r="B513" s="339" t="s">
        <v>1063</v>
      </c>
      <c r="C513" s="335"/>
      <c r="D513" s="336"/>
      <c r="E513" s="337"/>
      <c r="F513" s="337"/>
    </row>
    <row r="514" spans="1:6" ht="13.5">
      <c r="A514" s="338"/>
      <c r="B514" s="339" t="s">
        <v>1051</v>
      </c>
      <c r="C514" s="335"/>
      <c r="D514" s="336"/>
      <c r="E514" s="337"/>
      <c r="F514" s="337"/>
    </row>
    <row r="515" spans="1:6" ht="13.5">
      <c r="A515" s="338"/>
      <c r="B515" s="339" t="s">
        <v>1065</v>
      </c>
      <c r="C515" s="335"/>
      <c r="D515" s="336"/>
      <c r="E515" s="337"/>
      <c r="F515" s="337"/>
    </row>
    <row r="516" spans="1:6" ht="13.5">
      <c r="A516" s="338"/>
      <c r="B516" s="339" t="s">
        <v>1052</v>
      </c>
      <c r="C516" s="335"/>
      <c r="D516" s="336"/>
      <c r="E516" s="337"/>
      <c r="F516" s="337"/>
    </row>
    <row r="517" spans="1:8" ht="13.5">
      <c r="A517" s="340"/>
      <c r="B517" s="341" t="s">
        <v>293</v>
      </c>
      <c r="C517" s="246" t="s">
        <v>201</v>
      </c>
      <c r="D517" s="248">
        <v>40</v>
      </c>
      <c r="E517" s="30"/>
      <c r="F517" s="236">
        <f>E517*1.2</f>
        <v>0</v>
      </c>
      <c r="G517" s="235">
        <f>D517*E517</f>
        <v>0</v>
      </c>
      <c r="H517" s="236">
        <f>G517*1.2</f>
        <v>0</v>
      </c>
    </row>
    <row r="518" spans="1:6" ht="27">
      <c r="A518" s="333">
        <v>2</v>
      </c>
      <c r="B518" s="334" t="s">
        <v>1059</v>
      </c>
      <c r="C518" s="335"/>
      <c r="D518" s="336"/>
      <c r="E518" s="337"/>
      <c r="F518" s="337"/>
    </row>
    <row r="519" spans="1:6" ht="13.5">
      <c r="A519" s="338"/>
      <c r="B519" s="339" t="s">
        <v>1063</v>
      </c>
      <c r="C519" s="335"/>
      <c r="D519" s="336"/>
      <c r="E519" s="337"/>
      <c r="F519" s="337"/>
    </row>
    <row r="520" spans="1:6" ht="13.5">
      <c r="A520" s="338"/>
      <c r="B520" s="339" t="s">
        <v>1051</v>
      </c>
      <c r="C520" s="335"/>
      <c r="D520" s="336"/>
      <c r="E520" s="337"/>
      <c r="F520" s="337"/>
    </row>
    <row r="521" spans="1:6" ht="13.5">
      <c r="A521" s="338"/>
      <c r="B521" s="339" t="s">
        <v>1065</v>
      </c>
      <c r="C521" s="335"/>
      <c r="D521" s="336"/>
      <c r="E521" s="337"/>
      <c r="F521" s="337"/>
    </row>
    <row r="522" spans="1:6" ht="13.5">
      <c r="A522" s="338"/>
      <c r="B522" s="339" t="s">
        <v>1053</v>
      </c>
      <c r="C522" s="335"/>
      <c r="D522" s="336"/>
      <c r="E522" s="337"/>
      <c r="F522" s="337"/>
    </row>
    <row r="523" spans="1:8" ht="13.5" customHeight="1">
      <c r="A523" s="340"/>
      <c r="B523" s="341" t="s">
        <v>293</v>
      </c>
      <c r="C523" s="246" t="s">
        <v>201</v>
      </c>
      <c r="D523" s="248">
        <v>123</v>
      </c>
      <c r="E523" s="30"/>
      <c r="F523" s="236">
        <f>E523*1.2</f>
        <v>0</v>
      </c>
      <c r="G523" s="235">
        <f>D523*E523</f>
        <v>0</v>
      </c>
      <c r="H523" s="236">
        <f>G523*1.2</f>
        <v>0</v>
      </c>
    </row>
    <row r="524" spans="1:6" ht="27">
      <c r="A524" s="333">
        <v>2</v>
      </c>
      <c r="B524" s="334" t="s">
        <v>1059</v>
      </c>
      <c r="C524" s="335"/>
      <c r="D524" s="336"/>
      <c r="E524" s="337"/>
      <c r="F524" s="337"/>
    </row>
    <row r="525" spans="1:6" ht="13.5">
      <c r="A525" s="338"/>
      <c r="B525" s="339" t="s">
        <v>1063</v>
      </c>
      <c r="C525" s="335"/>
      <c r="D525" s="336"/>
      <c r="E525" s="337"/>
      <c r="F525" s="337"/>
    </row>
    <row r="526" spans="1:6" ht="13.5">
      <c r="A526" s="338"/>
      <c r="B526" s="339" t="s">
        <v>1051</v>
      </c>
      <c r="C526" s="335"/>
      <c r="D526" s="336"/>
      <c r="E526" s="337"/>
      <c r="F526" s="337"/>
    </row>
    <row r="527" spans="1:6" ht="13.5">
      <c r="A527" s="338"/>
      <c r="B527" s="339" t="s">
        <v>1065</v>
      </c>
      <c r="C527" s="335"/>
      <c r="D527" s="336"/>
      <c r="E527" s="337"/>
      <c r="F527" s="337"/>
    </row>
    <row r="528" spans="1:6" ht="13.5">
      <c r="A528" s="338"/>
      <c r="B528" s="339" t="s">
        <v>1054</v>
      </c>
      <c r="C528" s="335"/>
      <c r="D528" s="336"/>
      <c r="E528" s="337"/>
      <c r="F528" s="337"/>
    </row>
    <row r="529" spans="1:8" ht="13.5">
      <c r="A529" s="340"/>
      <c r="B529" s="341" t="s">
        <v>293</v>
      </c>
      <c r="C529" s="246" t="s">
        <v>201</v>
      </c>
      <c r="D529" s="248">
        <v>123</v>
      </c>
      <c r="E529" s="30"/>
      <c r="F529" s="236">
        <f>E529*1.2</f>
        <v>0</v>
      </c>
      <c r="G529" s="235">
        <f>D529*E529</f>
        <v>0</v>
      </c>
      <c r="H529" s="236">
        <f>G529*1.2</f>
        <v>0</v>
      </c>
    </row>
    <row r="530" spans="1:6" ht="27">
      <c r="A530" s="333">
        <v>2</v>
      </c>
      <c r="B530" s="334" t="s">
        <v>1059</v>
      </c>
      <c r="C530" s="335"/>
      <c r="D530" s="336"/>
      <c r="E530" s="337"/>
      <c r="F530" s="337"/>
    </row>
    <row r="531" spans="1:6" ht="13.5">
      <c r="A531" s="338"/>
      <c r="B531" s="339" t="s">
        <v>1063</v>
      </c>
      <c r="C531" s="335"/>
      <c r="D531" s="336"/>
      <c r="E531" s="337"/>
      <c r="F531" s="337"/>
    </row>
    <row r="532" spans="1:6" ht="13.5">
      <c r="A532" s="338"/>
      <c r="B532" s="339" t="s">
        <v>1051</v>
      </c>
      <c r="C532" s="335"/>
      <c r="D532" s="336"/>
      <c r="E532" s="337"/>
      <c r="F532" s="337"/>
    </row>
    <row r="533" spans="1:6" ht="13.5">
      <c r="A533" s="338"/>
      <c r="B533" s="339" t="s">
        <v>1065</v>
      </c>
      <c r="C533" s="335"/>
      <c r="D533" s="336"/>
      <c r="E533" s="337"/>
      <c r="F533" s="337"/>
    </row>
    <row r="534" spans="1:6" ht="13.5">
      <c r="A534" s="338"/>
      <c r="B534" s="339" t="s">
        <v>1052</v>
      </c>
      <c r="C534" s="335"/>
      <c r="D534" s="336"/>
      <c r="E534" s="337"/>
      <c r="F534" s="337"/>
    </row>
    <row r="535" spans="1:6" ht="13.5">
      <c r="A535" s="338"/>
      <c r="B535" s="339" t="s">
        <v>1065</v>
      </c>
      <c r="C535" s="335"/>
      <c r="D535" s="336"/>
      <c r="E535" s="337"/>
      <c r="F535" s="337"/>
    </row>
    <row r="536" spans="1:6" ht="13.5">
      <c r="A536" s="338"/>
      <c r="B536" s="339" t="s">
        <v>1055</v>
      </c>
      <c r="C536" s="335"/>
      <c r="D536" s="336"/>
      <c r="E536" s="337"/>
      <c r="F536" s="337"/>
    </row>
    <row r="537" spans="1:8" ht="13.5">
      <c r="A537" s="340"/>
      <c r="B537" s="341" t="s">
        <v>293</v>
      </c>
      <c r="C537" s="246" t="s">
        <v>201</v>
      </c>
      <c r="D537" s="248">
        <v>9</v>
      </c>
      <c r="E537" s="30"/>
      <c r="F537" s="236">
        <f>E537*1.2</f>
        <v>0</v>
      </c>
      <c r="G537" s="235">
        <f>D537*E537</f>
        <v>0</v>
      </c>
      <c r="H537" s="236">
        <f>G537*1.2</f>
        <v>0</v>
      </c>
    </row>
    <row r="538" spans="1:6" ht="27">
      <c r="A538" s="333">
        <v>3</v>
      </c>
      <c r="B538" s="334" t="s">
        <v>1060</v>
      </c>
      <c r="C538" s="335"/>
      <c r="D538" s="336"/>
      <c r="E538" s="337"/>
      <c r="F538" s="337"/>
    </row>
    <row r="539" spans="1:6" ht="13.5">
      <c r="A539" s="338"/>
      <c r="B539" s="339" t="s">
        <v>1048</v>
      </c>
      <c r="C539" s="335"/>
      <c r="D539" s="336"/>
      <c r="E539" s="337"/>
      <c r="F539" s="337"/>
    </row>
    <row r="540" spans="1:6" ht="13.5">
      <c r="A540" s="338"/>
      <c r="B540" s="339" t="s">
        <v>1061</v>
      </c>
      <c r="C540" s="335"/>
      <c r="D540" s="336"/>
      <c r="E540" s="337"/>
      <c r="F540" s="337"/>
    </row>
    <row r="541" spans="1:6" ht="13.5">
      <c r="A541" s="338"/>
      <c r="B541" s="339" t="s">
        <v>1049</v>
      </c>
      <c r="C541" s="335"/>
      <c r="D541" s="336"/>
      <c r="E541" s="337"/>
      <c r="F541" s="337"/>
    </row>
    <row r="542" spans="1:6" ht="13.5">
      <c r="A542" s="338"/>
      <c r="B542" s="339" t="s">
        <v>1065</v>
      </c>
      <c r="C542" s="335"/>
      <c r="D542" s="336"/>
      <c r="E542" s="337"/>
      <c r="F542" s="337"/>
    </row>
    <row r="543" spans="1:6" ht="13.5">
      <c r="A543" s="338"/>
      <c r="B543" s="339" t="s">
        <v>1055</v>
      </c>
      <c r="C543" s="335"/>
      <c r="D543" s="336"/>
      <c r="E543" s="337"/>
      <c r="F543" s="337"/>
    </row>
    <row r="544" spans="1:8" ht="13.5">
      <c r="A544" s="340"/>
      <c r="B544" s="341" t="s">
        <v>293</v>
      </c>
      <c r="C544" s="246" t="s">
        <v>201</v>
      </c>
      <c r="D544" s="248">
        <v>177</v>
      </c>
      <c r="E544" s="30"/>
      <c r="F544" s="236">
        <f>E544*1.2</f>
        <v>0</v>
      </c>
      <c r="G544" s="235">
        <f>D544*E544</f>
        <v>0</v>
      </c>
      <c r="H544" s="236">
        <f>G544*1.2</f>
        <v>0</v>
      </c>
    </row>
    <row r="545" spans="1:6" ht="41.25">
      <c r="A545" s="333">
        <v>4</v>
      </c>
      <c r="B545" s="342" t="s">
        <v>1062</v>
      </c>
      <c r="C545" s="335"/>
      <c r="D545" s="336"/>
      <c r="E545" s="337"/>
      <c r="F545" s="337"/>
    </row>
    <row r="546" spans="1:6" ht="13.5">
      <c r="A546" s="338"/>
      <c r="B546" s="343" t="s">
        <v>1063</v>
      </c>
      <c r="C546" s="335"/>
      <c r="D546" s="336"/>
      <c r="E546" s="337"/>
      <c r="F546" s="337"/>
    </row>
    <row r="547" spans="1:6" ht="13.5">
      <c r="A547" s="338"/>
      <c r="B547" s="343" t="s">
        <v>1056</v>
      </c>
      <c r="C547" s="335"/>
      <c r="D547" s="336"/>
      <c r="E547" s="337"/>
      <c r="F547" s="337"/>
    </row>
    <row r="548" spans="1:6" ht="13.5">
      <c r="A548" s="338"/>
      <c r="B548" s="343" t="s">
        <v>1066</v>
      </c>
      <c r="C548" s="335"/>
      <c r="D548" s="336"/>
      <c r="E548" s="337"/>
      <c r="F548" s="337"/>
    </row>
    <row r="549" spans="1:6" ht="13.5">
      <c r="A549" s="338"/>
      <c r="B549" s="343" t="s">
        <v>1064</v>
      </c>
      <c r="C549" s="335"/>
      <c r="D549" s="336"/>
      <c r="E549" s="337"/>
      <c r="F549" s="337"/>
    </row>
    <row r="550" spans="1:6" ht="13.5">
      <c r="A550" s="338"/>
      <c r="B550" s="343" t="s">
        <v>1050</v>
      </c>
      <c r="C550" s="335"/>
      <c r="D550" s="336"/>
      <c r="E550" s="337"/>
      <c r="F550" s="337"/>
    </row>
    <row r="551" spans="1:6" ht="13.5">
      <c r="A551" s="338"/>
      <c r="B551" s="343" t="s">
        <v>1057</v>
      </c>
      <c r="C551" s="335"/>
      <c r="D551" s="336"/>
      <c r="E551" s="337"/>
      <c r="F551" s="337"/>
    </row>
    <row r="552" spans="1:8" ht="13.5">
      <c r="A552" s="340"/>
      <c r="B552" s="344" t="s">
        <v>293</v>
      </c>
      <c r="C552" s="246" t="s">
        <v>201</v>
      </c>
      <c r="D552" s="248">
        <v>335</v>
      </c>
      <c r="E552" s="30"/>
      <c r="F552" s="236">
        <f>E552*1.2</f>
        <v>0</v>
      </c>
      <c r="G552" s="235">
        <f>D552*E552</f>
        <v>0</v>
      </c>
      <c r="H552" s="236">
        <f>G552*1.2</f>
        <v>0</v>
      </c>
    </row>
    <row r="553" spans="1:6" ht="138">
      <c r="A553" s="333">
        <v>5</v>
      </c>
      <c r="B553" s="334" t="s">
        <v>1046</v>
      </c>
      <c r="C553" s="335"/>
      <c r="D553" s="336"/>
      <c r="E553" s="337"/>
      <c r="F553" s="337"/>
    </row>
    <row r="554" spans="1:6" ht="13.5">
      <c r="A554" s="338"/>
      <c r="B554" s="339" t="s">
        <v>854</v>
      </c>
      <c r="C554" s="335"/>
      <c r="D554" s="336"/>
      <c r="E554" s="337"/>
      <c r="F554" s="337"/>
    </row>
    <row r="555" spans="1:6" ht="13.5">
      <c r="A555" s="338"/>
      <c r="B555" s="339" t="s">
        <v>1047</v>
      </c>
      <c r="C555" s="335"/>
      <c r="D555" s="336"/>
      <c r="E555" s="337"/>
      <c r="F555" s="337"/>
    </row>
    <row r="556" spans="1:6" ht="13.5">
      <c r="A556" s="338"/>
      <c r="B556" s="339" t="s">
        <v>857</v>
      </c>
      <c r="C556" s="335"/>
      <c r="D556" s="336"/>
      <c r="E556" s="337"/>
      <c r="F556" s="337"/>
    </row>
    <row r="557" spans="1:6" ht="13.5">
      <c r="A557" s="338"/>
      <c r="B557" s="339" t="s">
        <v>866</v>
      </c>
      <c r="C557" s="335"/>
      <c r="D557" s="336"/>
      <c r="E557" s="337"/>
      <c r="F557" s="337"/>
    </row>
    <row r="558" spans="1:6" ht="13.5">
      <c r="A558" s="338"/>
      <c r="B558" s="339" t="s">
        <v>864</v>
      </c>
      <c r="C558" s="335"/>
      <c r="D558" s="336"/>
      <c r="E558" s="337"/>
      <c r="F558" s="337"/>
    </row>
    <row r="559" spans="1:6" ht="13.5">
      <c r="A559" s="338"/>
      <c r="B559" s="339" t="s">
        <v>869</v>
      </c>
      <c r="C559" s="335"/>
      <c r="D559" s="336"/>
      <c r="E559" s="337"/>
      <c r="F559" s="337"/>
    </row>
    <row r="560" spans="1:6" ht="13.5">
      <c r="A560" s="338"/>
      <c r="B560" s="339" t="s">
        <v>867</v>
      </c>
      <c r="C560" s="335"/>
      <c r="D560" s="336"/>
      <c r="E560" s="337"/>
      <c r="F560" s="337"/>
    </row>
    <row r="561" spans="1:6" ht="13.5">
      <c r="A561" s="338"/>
      <c r="B561" s="345" t="s">
        <v>868</v>
      </c>
      <c r="C561" s="335"/>
      <c r="D561" s="336"/>
      <c r="E561" s="337"/>
      <c r="F561" s="337"/>
    </row>
    <row r="562" spans="1:6" ht="13.5">
      <c r="A562" s="338"/>
      <c r="B562" s="345" t="s">
        <v>858</v>
      </c>
      <c r="C562" s="335"/>
      <c r="D562" s="336"/>
      <c r="E562" s="337"/>
      <c r="F562" s="337"/>
    </row>
    <row r="563" spans="1:6" ht="13.5">
      <c r="A563" s="338"/>
      <c r="B563" s="345" t="s">
        <v>865</v>
      </c>
      <c r="C563" s="335"/>
      <c r="D563" s="336"/>
      <c r="E563" s="337"/>
      <c r="F563" s="337"/>
    </row>
    <row r="564" spans="1:6" ht="13.5">
      <c r="A564" s="338"/>
      <c r="B564" s="345" t="s">
        <v>859</v>
      </c>
      <c r="C564" s="335"/>
      <c r="D564" s="336"/>
      <c r="E564" s="337"/>
      <c r="F564" s="337"/>
    </row>
    <row r="565" spans="1:6" ht="13.5">
      <c r="A565" s="338"/>
      <c r="B565" s="345" t="s">
        <v>870</v>
      </c>
      <c r="C565" s="335"/>
      <c r="D565" s="336"/>
      <c r="E565" s="337"/>
      <c r="F565" s="337"/>
    </row>
    <row r="566" spans="1:6" ht="13.5">
      <c r="A566" s="338"/>
      <c r="B566" s="345" t="s">
        <v>871</v>
      </c>
      <c r="C566" s="335"/>
      <c r="D566" s="336"/>
      <c r="E566" s="337"/>
      <c r="F566" s="337"/>
    </row>
    <row r="567" spans="1:6" ht="13.5">
      <c r="A567" s="338"/>
      <c r="B567" s="345" t="s">
        <v>860</v>
      </c>
      <c r="C567" s="335"/>
      <c r="D567" s="336"/>
      <c r="E567" s="337"/>
      <c r="F567" s="337"/>
    </row>
    <row r="568" spans="1:6" ht="13.5">
      <c r="A568" s="338"/>
      <c r="B568" s="345" t="s">
        <v>855</v>
      </c>
      <c r="C568" s="335"/>
      <c r="D568" s="336"/>
      <c r="E568" s="337"/>
      <c r="F568" s="337"/>
    </row>
    <row r="569" spans="1:6" ht="13.5">
      <c r="A569" s="338"/>
      <c r="B569" s="345" t="s">
        <v>861</v>
      </c>
      <c r="C569" s="335"/>
      <c r="D569" s="336"/>
      <c r="E569" s="337"/>
      <c r="F569" s="337"/>
    </row>
    <row r="570" spans="1:6" ht="13.5">
      <c r="A570" s="338"/>
      <c r="B570" s="345" t="s">
        <v>872</v>
      </c>
      <c r="C570" s="335"/>
      <c r="D570" s="336"/>
      <c r="E570" s="337"/>
      <c r="F570" s="337"/>
    </row>
    <row r="571" spans="1:6" ht="13.5">
      <c r="A571" s="338"/>
      <c r="B571" s="345" t="s">
        <v>862</v>
      </c>
      <c r="C571" s="335"/>
      <c r="D571" s="336"/>
      <c r="E571" s="337"/>
      <c r="F571" s="337"/>
    </row>
    <row r="572" spans="1:6" ht="13.5">
      <c r="A572" s="338"/>
      <c r="B572" s="345" t="s">
        <v>856</v>
      </c>
      <c r="C572" s="335"/>
      <c r="D572" s="336"/>
      <c r="E572" s="337"/>
      <c r="F572" s="337"/>
    </row>
    <row r="573" spans="1:6" ht="13.5">
      <c r="A573" s="338"/>
      <c r="B573" s="345" t="s">
        <v>863</v>
      </c>
      <c r="C573" s="335"/>
      <c r="D573" s="336"/>
      <c r="E573" s="337"/>
      <c r="F573" s="337"/>
    </row>
    <row r="574" spans="1:8" ht="13.5">
      <c r="A574" s="340"/>
      <c r="B574" s="341" t="s">
        <v>293</v>
      </c>
      <c r="C574" s="246" t="s">
        <v>201</v>
      </c>
      <c r="D574" s="248">
        <v>255</v>
      </c>
      <c r="E574" s="30"/>
      <c r="F574" s="236">
        <f>E574*1.2</f>
        <v>0</v>
      </c>
      <c r="G574" s="235">
        <f>D574*E574</f>
        <v>0</v>
      </c>
      <c r="H574" s="236">
        <f>G574*1.2</f>
        <v>0</v>
      </c>
    </row>
    <row r="575" spans="1:8" ht="41.25">
      <c r="A575" s="324">
        <v>6</v>
      </c>
      <c r="B575" s="323" t="s">
        <v>839</v>
      </c>
      <c r="C575" s="246" t="s">
        <v>201</v>
      </c>
      <c r="D575" s="248">
        <v>2</v>
      </c>
      <c r="E575" s="30"/>
      <c r="F575" s="236">
        <f>E575*1.2</f>
        <v>0</v>
      </c>
      <c r="G575" s="235">
        <f>D575*E575</f>
        <v>0</v>
      </c>
      <c r="H575" s="236">
        <f>G575*1.2</f>
        <v>0</v>
      </c>
    </row>
    <row r="576" spans="1:6" ht="27">
      <c r="A576" s="242">
        <v>7</v>
      </c>
      <c r="B576" s="323" t="s">
        <v>838</v>
      </c>
      <c r="C576" s="313"/>
      <c r="D576" s="313"/>
      <c r="E576" s="313"/>
      <c r="F576" s="313"/>
    </row>
    <row r="577" spans="1:8" ht="27">
      <c r="A577" s="249"/>
      <c r="B577" s="250" t="s">
        <v>842</v>
      </c>
      <c r="C577" s="246" t="s">
        <v>201</v>
      </c>
      <c r="D577" s="248">
        <v>3</v>
      </c>
      <c r="E577" s="30"/>
      <c r="F577" s="236">
        <f>E577*1.2</f>
        <v>0</v>
      </c>
      <c r="G577" s="235">
        <f>D577*E577</f>
        <v>0</v>
      </c>
      <c r="H577" s="236">
        <f>G577*1.2</f>
        <v>0</v>
      </c>
    </row>
    <row r="578" spans="1:8" ht="13.5">
      <c r="A578" s="249"/>
      <c r="B578" s="250" t="s">
        <v>843</v>
      </c>
      <c r="C578" s="246" t="s">
        <v>201</v>
      </c>
      <c r="D578" s="248">
        <v>2</v>
      </c>
      <c r="E578" s="30"/>
      <c r="F578" s="236">
        <f>E578*1.2</f>
        <v>0</v>
      </c>
      <c r="G578" s="235">
        <f>D578*E578</f>
        <v>0</v>
      </c>
      <c r="H578" s="236">
        <f>G578*1.2</f>
        <v>0</v>
      </c>
    </row>
    <row r="579" spans="1:8" ht="13.5">
      <c r="A579" s="346"/>
      <c r="B579" s="347" t="s">
        <v>844</v>
      </c>
      <c r="C579" s="246" t="s">
        <v>201</v>
      </c>
      <c r="D579" s="248">
        <v>1</v>
      </c>
      <c r="E579" s="30"/>
      <c r="F579" s="236">
        <f>E579*1.2</f>
        <v>0</v>
      </c>
      <c r="G579" s="235">
        <f>D579*E579</f>
        <v>0</v>
      </c>
      <c r="H579" s="236">
        <f>G579*1.2</f>
        <v>0</v>
      </c>
    </row>
    <row r="580" spans="1:6" ht="27">
      <c r="A580" s="242">
        <v>8</v>
      </c>
      <c r="B580" s="323" t="s">
        <v>840</v>
      </c>
      <c r="C580" s="302"/>
      <c r="D580" s="303"/>
      <c r="E580" s="348"/>
      <c r="F580" s="218"/>
    </row>
    <row r="581" spans="1:8" ht="128.25" customHeight="1" thickBot="1">
      <c r="A581" s="264"/>
      <c r="B581" s="349" t="s">
        <v>845</v>
      </c>
      <c r="C581" s="246" t="s">
        <v>201</v>
      </c>
      <c r="D581" s="248">
        <v>12</v>
      </c>
      <c r="E581" s="30"/>
      <c r="F581" s="236">
        <f>E581*1.2</f>
        <v>0</v>
      </c>
      <c r="G581" s="235">
        <f>D581*E581</f>
        <v>0</v>
      </c>
      <c r="H581" s="236">
        <f>G581*1.2</f>
        <v>0</v>
      </c>
    </row>
    <row r="582" spans="1:8" ht="125.25" customHeight="1" thickBot="1">
      <c r="A582" s="264"/>
      <c r="B582" s="349" t="s">
        <v>846</v>
      </c>
      <c r="C582" s="246" t="s">
        <v>201</v>
      </c>
      <c r="D582" s="248">
        <v>18</v>
      </c>
      <c r="E582" s="30"/>
      <c r="F582" s="236">
        <f>E582*1.2</f>
        <v>0</v>
      </c>
      <c r="G582" s="235">
        <f>D582*E582</f>
        <v>0</v>
      </c>
      <c r="H582" s="236">
        <f>G582*1.2</f>
        <v>0</v>
      </c>
    </row>
    <row r="583" spans="1:8" ht="41.25">
      <c r="A583" s="324">
        <v>6</v>
      </c>
      <c r="B583" s="323" t="s">
        <v>841</v>
      </c>
      <c r="C583" s="246" t="s">
        <v>581</v>
      </c>
      <c r="D583" s="248">
        <v>1</v>
      </c>
      <c r="E583" s="30"/>
      <c r="F583" s="236">
        <f>E583*1.2</f>
        <v>0</v>
      </c>
      <c r="G583" s="235">
        <f>D583*E583</f>
        <v>0</v>
      </c>
      <c r="H583" s="236">
        <f>G583*1.2</f>
        <v>0</v>
      </c>
    </row>
    <row r="584" spans="1:8" ht="42" thickBot="1">
      <c r="A584" s="324">
        <v>6</v>
      </c>
      <c r="B584" s="323" t="s">
        <v>847</v>
      </c>
      <c r="C584" s="246" t="s">
        <v>581</v>
      </c>
      <c r="D584" s="248">
        <v>1</v>
      </c>
      <c r="E584" s="30"/>
      <c r="F584" s="236">
        <f>E584*1.2</f>
        <v>0</v>
      </c>
      <c r="G584" s="235">
        <f>D584*E584</f>
        <v>0</v>
      </c>
      <c r="H584" s="236">
        <f>G584*1.2</f>
        <v>0</v>
      </c>
    </row>
    <row r="585" spans="1:8" ht="15" thickBot="1" thickTop="1">
      <c r="A585" s="224"/>
      <c r="B585" s="350" t="s">
        <v>848</v>
      </c>
      <c r="C585" s="351"/>
      <c r="D585" s="351"/>
      <c r="E585" s="351"/>
      <c r="F585" s="235"/>
      <c r="G585" s="235">
        <f>SUM(G501:G584)</f>
        <v>0</v>
      </c>
      <c r="H585" s="235">
        <f>SUM(H501:H584)</f>
        <v>0</v>
      </c>
    </row>
    <row r="586" spans="1:6" ht="14.25" thickTop="1">
      <c r="A586" s="221"/>
      <c r="B586" s="257"/>
      <c r="C586" s="223"/>
      <c r="D586" s="217"/>
      <c r="E586" s="218"/>
      <c r="F586" s="218"/>
    </row>
    <row r="587" spans="1:6" ht="27">
      <c r="A587" s="313"/>
      <c r="B587" s="226" t="s">
        <v>853</v>
      </c>
      <c r="C587" s="223"/>
      <c r="D587" s="217"/>
      <c r="E587" s="218"/>
      <c r="F587" s="218"/>
    </row>
    <row r="588" spans="1:8" ht="138">
      <c r="A588" s="352">
        <v>1</v>
      </c>
      <c r="B588" s="353" t="s">
        <v>793</v>
      </c>
      <c r="C588" s="354" t="s">
        <v>609</v>
      </c>
      <c r="D588" s="354">
        <v>420</v>
      </c>
      <c r="E588" s="32"/>
      <c r="F588" s="236">
        <f>E588*1.2</f>
        <v>0</v>
      </c>
      <c r="G588" s="235">
        <f>D588*E588</f>
        <v>0</v>
      </c>
      <c r="H588" s="236">
        <f>G588*1.2</f>
        <v>0</v>
      </c>
    </row>
    <row r="589" spans="1:8" ht="41.25">
      <c r="A589" s="352">
        <v>2</v>
      </c>
      <c r="B589" s="353" t="s">
        <v>786</v>
      </c>
      <c r="C589" s="354" t="s">
        <v>674</v>
      </c>
      <c r="D589" s="354">
        <v>1</v>
      </c>
      <c r="E589" s="32"/>
      <c r="F589" s="236">
        <f>E589*1.2</f>
        <v>0</v>
      </c>
      <c r="G589" s="235">
        <f>D589*E589</f>
        <v>0</v>
      </c>
      <c r="H589" s="236">
        <f>G589*1.2</f>
        <v>0</v>
      </c>
    </row>
    <row r="590" spans="1:8" ht="96">
      <c r="A590" s="352">
        <v>3</v>
      </c>
      <c r="B590" s="329" t="s">
        <v>787</v>
      </c>
      <c r="C590" s="354" t="s">
        <v>581</v>
      </c>
      <c r="D590" s="354">
        <v>1</v>
      </c>
      <c r="E590" s="32"/>
      <c r="F590" s="236">
        <f>E590*1.2</f>
        <v>0</v>
      </c>
      <c r="G590" s="235">
        <f>D590*E590</f>
        <v>0</v>
      </c>
      <c r="H590" s="236">
        <f>G590*1.2</f>
        <v>0</v>
      </c>
    </row>
    <row r="591" spans="1:6" ht="13.5">
      <c r="A591" s="355">
        <v>1</v>
      </c>
      <c r="B591" s="237" t="s">
        <v>1226</v>
      </c>
      <c r="C591" s="356"/>
      <c r="D591" s="356"/>
      <c r="E591" s="356"/>
      <c r="F591" s="357"/>
    </row>
    <row r="592" spans="1:6" ht="13.5">
      <c r="A592" s="358"/>
      <c r="B592" s="240" t="s">
        <v>825</v>
      </c>
      <c r="C592" s="357"/>
      <c r="D592" s="357"/>
      <c r="E592" s="357"/>
      <c r="F592" s="357"/>
    </row>
    <row r="593" spans="1:6" ht="13.5">
      <c r="A593" s="358"/>
      <c r="B593" s="240" t="s">
        <v>833</v>
      </c>
      <c r="C593" s="357"/>
      <c r="D593" s="357"/>
      <c r="E593" s="357"/>
      <c r="F593" s="357"/>
    </row>
    <row r="594" spans="1:6" ht="13.5">
      <c r="A594" s="358"/>
      <c r="B594" s="240" t="s">
        <v>834</v>
      </c>
      <c r="C594" s="357"/>
      <c r="D594" s="357"/>
      <c r="E594" s="357"/>
      <c r="F594" s="357"/>
    </row>
    <row r="595" spans="1:6" ht="13.5">
      <c r="A595" s="358"/>
      <c r="B595" s="240" t="s">
        <v>826</v>
      </c>
      <c r="C595" s="357"/>
      <c r="D595" s="357"/>
      <c r="E595" s="357"/>
      <c r="F595" s="357"/>
    </row>
    <row r="596" spans="1:8" ht="13.5">
      <c r="A596" s="359"/>
      <c r="B596" s="360" t="s">
        <v>1227</v>
      </c>
      <c r="C596" s="354" t="s">
        <v>388</v>
      </c>
      <c r="D596" s="354">
        <v>4</v>
      </c>
      <c r="E596" s="32"/>
      <c r="F596" s="236">
        <f>E596*1.2</f>
        <v>0</v>
      </c>
      <c r="G596" s="235">
        <f>D596*E596</f>
        <v>0</v>
      </c>
      <c r="H596" s="236">
        <f>G596*1.2</f>
        <v>0</v>
      </c>
    </row>
    <row r="597" spans="1:6" ht="13.5">
      <c r="A597" s="355">
        <v>2</v>
      </c>
      <c r="B597" s="237" t="s">
        <v>794</v>
      </c>
      <c r="C597" s="357"/>
      <c r="D597" s="357"/>
      <c r="E597" s="357"/>
      <c r="F597" s="357"/>
    </row>
    <row r="598" spans="1:6" ht="13.5">
      <c r="A598" s="358"/>
      <c r="B598" s="240" t="s">
        <v>827</v>
      </c>
      <c r="C598" s="357"/>
      <c r="D598" s="357"/>
      <c r="E598" s="357"/>
      <c r="F598" s="357"/>
    </row>
    <row r="599" spans="1:6" ht="13.5">
      <c r="A599" s="358"/>
      <c r="B599" s="240" t="s">
        <v>828</v>
      </c>
      <c r="C599" s="357"/>
      <c r="D599" s="357"/>
      <c r="E599" s="357"/>
      <c r="F599" s="357"/>
    </row>
    <row r="600" spans="1:6" ht="13.5">
      <c r="A600" s="358"/>
      <c r="B600" s="240" t="s">
        <v>829</v>
      </c>
      <c r="C600" s="357"/>
      <c r="D600" s="357"/>
      <c r="E600" s="357"/>
      <c r="F600" s="357"/>
    </row>
    <row r="601" spans="1:8" ht="13.5">
      <c r="A601" s="359"/>
      <c r="B601" s="360" t="s">
        <v>837</v>
      </c>
      <c r="C601" s="354" t="s">
        <v>609</v>
      </c>
      <c r="D601" s="354">
        <v>56</v>
      </c>
      <c r="E601" s="32"/>
      <c r="F601" s="236">
        <f>E601*1.2</f>
        <v>0</v>
      </c>
      <c r="G601" s="235">
        <f>D601*E601</f>
        <v>0</v>
      </c>
      <c r="H601" s="236">
        <f>G601*1.2</f>
        <v>0</v>
      </c>
    </row>
    <row r="602" spans="1:6" ht="13.5">
      <c r="A602" s="355">
        <v>3</v>
      </c>
      <c r="B602" s="237" t="s">
        <v>1228</v>
      </c>
      <c r="C602" s="357"/>
      <c r="D602" s="357"/>
      <c r="E602" s="357"/>
      <c r="F602" s="357"/>
    </row>
    <row r="603" spans="1:6" ht="13.5">
      <c r="A603" s="358"/>
      <c r="B603" s="240" t="s">
        <v>835</v>
      </c>
      <c r="C603" s="357"/>
      <c r="D603" s="357"/>
      <c r="E603" s="357"/>
      <c r="F603" s="357"/>
    </row>
    <row r="604" spans="1:6" ht="13.5">
      <c r="A604" s="358"/>
      <c r="B604" s="240" t="s">
        <v>795</v>
      </c>
      <c r="C604" s="357"/>
      <c r="D604" s="357"/>
      <c r="E604" s="357"/>
      <c r="F604" s="357"/>
    </row>
    <row r="605" spans="1:6" ht="13.5">
      <c r="A605" s="358"/>
      <c r="B605" s="240" t="s">
        <v>836</v>
      </c>
      <c r="C605" s="357"/>
      <c r="D605" s="357"/>
      <c r="E605" s="357"/>
      <c r="F605" s="357"/>
    </row>
    <row r="606" spans="1:6" ht="13.5">
      <c r="A606" s="358"/>
      <c r="B606" s="240" t="s">
        <v>826</v>
      </c>
      <c r="C606" s="357"/>
      <c r="D606" s="357"/>
      <c r="E606" s="357"/>
      <c r="F606" s="357"/>
    </row>
    <row r="607" spans="1:8" ht="13.5">
      <c r="A607" s="359"/>
      <c r="B607" s="360" t="s">
        <v>788</v>
      </c>
      <c r="C607" s="354" t="s">
        <v>609</v>
      </c>
      <c r="D607" s="354">
        <v>40</v>
      </c>
      <c r="E607" s="32"/>
      <c r="F607" s="236">
        <f>E607*1.2</f>
        <v>0</v>
      </c>
      <c r="G607" s="235">
        <f>D607*E607</f>
        <v>0</v>
      </c>
      <c r="H607" s="236">
        <f>G607*1.2</f>
        <v>0</v>
      </c>
    </row>
    <row r="608" spans="1:6" ht="69">
      <c r="A608" s="361">
        <v>4</v>
      </c>
      <c r="B608" s="323" t="s">
        <v>796</v>
      </c>
      <c r="C608" s="357"/>
      <c r="D608" s="357"/>
      <c r="E608" s="357"/>
      <c r="F608" s="357"/>
    </row>
    <row r="609" spans="1:8" ht="13.5">
      <c r="A609" s="362"/>
      <c r="B609" s="347" t="s">
        <v>788</v>
      </c>
      <c r="C609" s="354" t="s">
        <v>609</v>
      </c>
      <c r="D609" s="354">
        <v>40</v>
      </c>
      <c r="E609" s="32"/>
      <c r="F609" s="236">
        <f>E609*1.2</f>
        <v>0</v>
      </c>
      <c r="G609" s="235">
        <f>D609*E609</f>
        <v>0</v>
      </c>
      <c r="H609" s="236">
        <f>G609*1.2</f>
        <v>0</v>
      </c>
    </row>
    <row r="610" spans="1:6" ht="52.5" customHeight="1">
      <c r="A610" s="361">
        <v>5</v>
      </c>
      <c r="B610" s="323" t="s">
        <v>797</v>
      </c>
      <c r="C610" s="357"/>
      <c r="D610" s="357"/>
      <c r="E610" s="357"/>
      <c r="F610" s="357"/>
    </row>
    <row r="611" spans="1:8" ht="13.5">
      <c r="A611" s="362"/>
      <c r="B611" s="347" t="s">
        <v>1229</v>
      </c>
      <c r="C611" s="354" t="s">
        <v>388</v>
      </c>
      <c r="D611" s="354">
        <v>2</v>
      </c>
      <c r="E611" s="32"/>
      <c r="F611" s="236">
        <f>E611*1.2</f>
        <v>0</v>
      </c>
      <c r="G611" s="235">
        <f>D611*E611</f>
        <v>0</v>
      </c>
      <c r="H611" s="236">
        <f>G611*1.2</f>
        <v>0</v>
      </c>
    </row>
    <row r="612" spans="1:6" ht="69">
      <c r="A612" s="361">
        <v>7</v>
      </c>
      <c r="B612" s="323" t="s">
        <v>798</v>
      </c>
      <c r="C612" s="357"/>
      <c r="D612" s="357"/>
      <c r="E612" s="357"/>
      <c r="F612" s="357"/>
    </row>
    <row r="613" spans="1:8" ht="13.5">
      <c r="A613" s="362"/>
      <c r="B613" s="347" t="s">
        <v>788</v>
      </c>
      <c r="C613" s="354" t="s">
        <v>201</v>
      </c>
      <c r="D613" s="354">
        <v>2</v>
      </c>
      <c r="E613" s="32"/>
      <c r="F613" s="236">
        <f>E613*1.2</f>
        <v>0</v>
      </c>
      <c r="G613" s="235">
        <f>D613*E613</f>
        <v>0</v>
      </c>
      <c r="H613" s="236">
        <f>G613*1.2</f>
        <v>0</v>
      </c>
    </row>
    <row r="614" spans="1:6" ht="27">
      <c r="A614" s="361" t="s">
        <v>77</v>
      </c>
      <c r="B614" s="323" t="s">
        <v>1230</v>
      </c>
      <c r="C614" s="357"/>
      <c r="D614" s="357"/>
      <c r="E614" s="357"/>
      <c r="F614" s="357"/>
    </row>
    <row r="615" spans="1:8" ht="27">
      <c r="A615" s="363"/>
      <c r="B615" s="250" t="s">
        <v>824</v>
      </c>
      <c r="C615" s="364" t="s">
        <v>913</v>
      </c>
      <c r="D615" s="354">
        <v>1</v>
      </c>
      <c r="E615" s="32"/>
      <c r="F615" s="236">
        <f aca="true" t="shared" si="15" ref="F615:F621">E615*1.2</f>
        <v>0</v>
      </c>
      <c r="G615" s="235">
        <f aca="true" t="shared" si="16" ref="G615:G621">D615*E615</f>
        <v>0</v>
      </c>
      <c r="H615" s="236">
        <f aca="true" t="shared" si="17" ref="H615:H621">G615*1.2</f>
        <v>0</v>
      </c>
    </row>
    <row r="616" spans="1:8" ht="27">
      <c r="A616" s="363"/>
      <c r="B616" s="250" t="s">
        <v>789</v>
      </c>
      <c r="C616" s="364" t="s">
        <v>388</v>
      </c>
      <c r="D616" s="354">
        <v>1</v>
      </c>
      <c r="E616" s="32"/>
      <c r="F616" s="236">
        <f t="shared" si="15"/>
        <v>0</v>
      </c>
      <c r="G616" s="235">
        <f t="shared" si="16"/>
        <v>0</v>
      </c>
      <c r="H616" s="236">
        <f t="shared" si="17"/>
        <v>0</v>
      </c>
    </row>
    <row r="617" spans="1:8" ht="27">
      <c r="A617" s="363"/>
      <c r="B617" s="250" t="s">
        <v>1231</v>
      </c>
      <c r="C617" s="364" t="s">
        <v>913</v>
      </c>
      <c r="D617" s="354">
        <v>3</v>
      </c>
      <c r="E617" s="32"/>
      <c r="F617" s="236">
        <f t="shared" si="15"/>
        <v>0</v>
      </c>
      <c r="G617" s="235">
        <f t="shared" si="16"/>
        <v>0</v>
      </c>
      <c r="H617" s="236">
        <f t="shared" si="17"/>
        <v>0</v>
      </c>
    </row>
    <row r="618" spans="1:8" ht="13.5">
      <c r="A618" s="363"/>
      <c r="B618" s="250" t="s">
        <v>1220</v>
      </c>
      <c r="C618" s="364" t="s">
        <v>913</v>
      </c>
      <c r="D618" s="354">
        <v>1</v>
      </c>
      <c r="E618" s="32"/>
      <c r="F618" s="236">
        <f t="shared" si="15"/>
        <v>0</v>
      </c>
      <c r="G618" s="235">
        <f t="shared" si="16"/>
        <v>0</v>
      </c>
      <c r="H618" s="236">
        <f t="shared" si="17"/>
        <v>0</v>
      </c>
    </row>
    <row r="619" spans="1:8" ht="13.5">
      <c r="A619" s="363"/>
      <c r="B619" s="250" t="s">
        <v>1232</v>
      </c>
      <c r="C619" s="364" t="s">
        <v>913</v>
      </c>
      <c r="D619" s="354">
        <v>1</v>
      </c>
      <c r="E619" s="32"/>
      <c r="F619" s="236">
        <f t="shared" si="15"/>
        <v>0</v>
      </c>
      <c r="G619" s="235">
        <f t="shared" si="16"/>
        <v>0</v>
      </c>
      <c r="H619" s="236">
        <f t="shared" si="17"/>
        <v>0</v>
      </c>
    </row>
    <row r="620" spans="1:8" ht="13.5">
      <c r="A620" s="362"/>
      <c r="B620" s="347" t="s">
        <v>1221</v>
      </c>
      <c r="C620" s="364" t="s">
        <v>913</v>
      </c>
      <c r="D620" s="354">
        <v>1</v>
      </c>
      <c r="E620" s="32"/>
      <c r="F620" s="236">
        <f t="shared" si="15"/>
        <v>0</v>
      </c>
      <c r="G620" s="235">
        <f t="shared" si="16"/>
        <v>0</v>
      </c>
      <c r="H620" s="236">
        <f t="shared" si="17"/>
        <v>0</v>
      </c>
    </row>
    <row r="621" spans="1:8" ht="28.5" customHeight="1">
      <c r="A621" s="365">
        <v>9</v>
      </c>
      <c r="B621" s="366" t="s">
        <v>799</v>
      </c>
      <c r="C621" s="354" t="s">
        <v>201</v>
      </c>
      <c r="D621" s="354">
        <v>2</v>
      </c>
      <c r="E621" s="32"/>
      <c r="F621" s="236">
        <f t="shared" si="15"/>
        <v>0</v>
      </c>
      <c r="G621" s="235">
        <f t="shared" si="16"/>
        <v>0</v>
      </c>
      <c r="H621" s="236">
        <f t="shared" si="17"/>
        <v>0</v>
      </c>
    </row>
    <row r="622" spans="1:6" ht="27">
      <c r="A622" s="361" t="s">
        <v>78</v>
      </c>
      <c r="B622" s="323" t="s">
        <v>1222</v>
      </c>
      <c r="C622" s="357"/>
      <c r="D622" s="357"/>
      <c r="E622" s="357"/>
      <c r="F622" s="357"/>
    </row>
    <row r="623" spans="1:6" ht="27">
      <c r="A623" s="363"/>
      <c r="B623" s="250" t="s">
        <v>800</v>
      </c>
      <c r="C623" s="357"/>
      <c r="D623" s="357"/>
      <c r="E623" s="357"/>
      <c r="F623" s="357"/>
    </row>
    <row r="624" spans="1:6" ht="27">
      <c r="A624" s="363"/>
      <c r="B624" s="250" t="s">
        <v>1233</v>
      </c>
      <c r="C624" s="357"/>
      <c r="D624" s="357"/>
      <c r="E624" s="357"/>
      <c r="F624" s="357"/>
    </row>
    <row r="625" spans="1:8" ht="13.5">
      <c r="A625" s="362"/>
      <c r="B625" s="347" t="s">
        <v>790</v>
      </c>
      <c r="C625" s="354" t="s">
        <v>201</v>
      </c>
      <c r="D625" s="354">
        <v>6</v>
      </c>
      <c r="E625" s="32"/>
      <c r="F625" s="236">
        <f>E625*1.2</f>
        <v>0</v>
      </c>
      <c r="G625" s="235">
        <f>D625*E625</f>
        <v>0</v>
      </c>
      <c r="H625" s="236">
        <f>G625*1.2</f>
        <v>0</v>
      </c>
    </row>
    <row r="626" spans="1:6" ht="27">
      <c r="A626" s="361" t="s">
        <v>79</v>
      </c>
      <c r="B626" s="323" t="s">
        <v>1234</v>
      </c>
      <c r="C626" s="357"/>
      <c r="D626" s="357"/>
      <c r="E626" s="357"/>
      <c r="F626" s="357"/>
    </row>
    <row r="627" spans="1:6" ht="27">
      <c r="A627" s="363"/>
      <c r="B627" s="250" t="s">
        <v>1223</v>
      </c>
      <c r="C627" s="357"/>
      <c r="D627" s="357"/>
      <c r="E627" s="357"/>
      <c r="F627" s="357"/>
    </row>
    <row r="628" spans="1:6" ht="11.25" customHeight="1">
      <c r="A628" s="363"/>
      <c r="B628" s="250" t="s">
        <v>801</v>
      </c>
      <c r="C628" s="357"/>
      <c r="D628" s="357"/>
      <c r="E628" s="357"/>
      <c r="F628" s="357"/>
    </row>
    <row r="629" spans="1:6" ht="27">
      <c r="A629" s="363"/>
      <c r="B629" s="250" t="s">
        <v>1235</v>
      </c>
      <c r="C629" s="357"/>
      <c r="D629" s="357"/>
      <c r="E629" s="357"/>
      <c r="F629" s="357"/>
    </row>
    <row r="630" spans="1:6" ht="13.5">
      <c r="A630" s="363"/>
      <c r="B630" s="250" t="s">
        <v>802</v>
      </c>
      <c r="C630" s="357"/>
      <c r="D630" s="357"/>
      <c r="E630" s="357"/>
      <c r="F630" s="357"/>
    </row>
    <row r="631" spans="1:8" ht="13.5">
      <c r="A631" s="362"/>
      <c r="B631" s="347" t="s">
        <v>790</v>
      </c>
      <c r="C631" s="364" t="s">
        <v>201</v>
      </c>
      <c r="D631" s="354">
        <v>12</v>
      </c>
      <c r="E631" s="32"/>
      <c r="F631" s="236">
        <f>E631*1.2</f>
        <v>0</v>
      </c>
      <c r="G631" s="235">
        <f>D631*E631</f>
        <v>0</v>
      </c>
      <c r="H631" s="236">
        <f>G631*1.2</f>
        <v>0</v>
      </c>
    </row>
    <row r="632" spans="1:6" ht="13.5">
      <c r="A632" s="361" t="s">
        <v>80</v>
      </c>
      <c r="B632" s="323" t="s">
        <v>830</v>
      </c>
      <c r="C632" s="357"/>
      <c r="D632" s="357"/>
      <c r="E632" s="357"/>
      <c r="F632" s="357"/>
    </row>
    <row r="633" spans="1:6" ht="27">
      <c r="A633" s="363"/>
      <c r="B633" s="250" t="s">
        <v>791</v>
      </c>
      <c r="C633" s="357"/>
      <c r="D633" s="357"/>
      <c r="E633" s="357"/>
      <c r="F633" s="357"/>
    </row>
    <row r="634" spans="1:6" ht="27">
      <c r="A634" s="363"/>
      <c r="B634" s="250" t="s">
        <v>831</v>
      </c>
      <c r="C634" s="357"/>
      <c r="D634" s="357"/>
      <c r="E634" s="357"/>
      <c r="F634" s="357"/>
    </row>
    <row r="635" spans="1:6" ht="27">
      <c r="A635" s="363"/>
      <c r="B635" s="250" t="s">
        <v>1224</v>
      </c>
      <c r="C635" s="357"/>
      <c r="D635" s="357"/>
      <c r="E635" s="357"/>
      <c r="F635" s="357"/>
    </row>
    <row r="636" spans="1:6" ht="13.5">
      <c r="A636" s="363"/>
      <c r="B636" s="250" t="s">
        <v>1225</v>
      </c>
      <c r="C636" s="357"/>
      <c r="D636" s="357"/>
      <c r="E636" s="357"/>
      <c r="F636" s="357"/>
    </row>
    <row r="637" spans="1:8" ht="13.5">
      <c r="A637" s="362"/>
      <c r="B637" s="347" t="s">
        <v>790</v>
      </c>
      <c r="C637" s="354" t="s">
        <v>388</v>
      </c>
      <c r="D637" s="354">
        <v>3</v>
      </c>
      <c r="E637" s="32"/>
      <c r="F637" s="236">
        <f>E637*1.2</f>
        <v>0</v>
      </c>
      <c r="G637" s="235">
        <f>D637*E637</f>
        <v>0</v>
      </c>
      <c r="H637" s="236">
        <f>G637*1.2</f>
        <v>0</v>
      </c>
    </row>
    <row r="638" spans="1:6" ht="13.5">
      <c r="A638" s="367">
        <v>12</v>
      </c>
      <c r="B638" s="323" t="s">
        <v>832</v>
      </c>
      <c r="C638" s="357"/>
      <c r="D638" s="357"/>
      <c r="E638" s="357"/>
      <c r="F638" s="357"/>
    </row>
    <row r="639" spans="1:6" ht="13.5">
      <c r="A639" s="363"/>
      <c r="B639" s="250" t="s">
        <v>784</v>
      </c>
      <c r="C639" s="357"/>
      <c r="D639" s="357"/>
      <c r="E639" s="357"/>
      <c r="F639" s="357"/>
    </row>
    <row r="640" spans="1:8" ht="13.5">
      <c r="A640" s="363"/>
      <c r="B640" s="250" t="s">
        <v>803</v>
      </c>
      <c r="C640" s="354" t="s">
        <v>609</v>
      </c>
      <c r="D640" s="354">
        <v>160</v>
      </c>
      <c r="E640" s="32"/>
      <c r="F640" s="236">
        <f>E640*1.2</f>
        <v>0</v>
      </c>
      <c r="G640" s="235">
        <f>D640*E640</f>
        <v>0</v>
      </c>
      <c r="H640" s="236">
        <f>G640*1.2</f>
        <v>0</v>
      </c>
    </row>
    <row r="641" spans="1:8" ht="13.5">
      <c r="A641" s="363"/>
      <c r="B641" s="250" t="s">
        <v>804</v>
      </c>
      <c r="C641" s="354" t="s">
        <v>609</v>
      </c>
      <c r="D641" s="354">
        <v>90</v>
      </c>
      <c r="E641" s="32"/>
      <c r="F641" s="236">
        <f>E641*1.2</f>
        <v>0</v>
      </c>
      <c r="G641" s="235">
        <f>D641*E641</f>
        <v>0</v>
      </c>
      <c r="H641" s="236">
        <f>G641*1.2</f>
        <v>0</v>
      </c>
    </row>
    <row r="642" spans="1:8" ht="13.5">
      <c r="A642" s="363"/>
      <c r="B642" s="250" t="s">
        <v>805</v>
      </c>
      <c r="C642" s="354" t="s">
        <v>609</v>
      </c>
      <c r="D642" s="354">
        <v>120</v>
      </c>
      <c r="E642" s="32"/>
      <c r="F642" s="236">
        <f>E642*1.2</f>
        <v>0</v>
      </c>
      <c r="G642" s="235">
        <f>D642*E642</f>
        <v>0</v>
      </c>
      <c r="H642" s="236">
        <f>G642*1.2</f>
        <v>0</v>
      </c>
    </row>
    <row r="643" spans="1:8" ht="13.5">
      <c r="A643" s="363"/>
      <c r="B643" s="250" t="s">
        <v>806</v>
      </c>
      <c r="C643" s="354" t="s">
        <v>609</v>
      </c>
      <c r="D643" s="354">
        <v>120</v>
      </c>
      <c r="E643" s="32"/>
      <c r="F643" s="236">
        <f>E643*1.2</f>
        <v>0</v>
      </c>
      <c r="G643" s="235">
        <f>D643*E643</f>
        <v>0</v>
      </c>
      <c r="H643" s="236">
        <f>G643*1.2</f>
        <v>0</v>
      </c>
    </row>
    <row r="644" spans="1:6" ht="27">
      <c r="A644" s="363"/>
      <c r="B644" s="250" t="s">
        <v>807</v>
      </c>
      <c r="C644" s="357"/>
      <c r="D644" s="357"/>
      <c r="E644" s="357"/>
      <c r="F644" s="357"/>
    </row>
    <row r="645" spans="1:8" ht="27">
      <c r="A645" s="362"/>
      <c r="B645" s="347" t="s">
        <v>785</v>
      </c>
      <c r="C645" s="354" t="s">
        <v>609</v>
      </c>
      <c r="D645" s="354">
        <v>1200</v>
      </c>
      <c r="E645" s="32"/>
      <c r="F645" s="236">
        <f>E645*1.2</f>
        <v>0</v>
      </c>
      <c r="G645" s="235">
        <f>D645*E645</f>
        <v>0</v>
      </c>
      <c r="H645" s="236">
        <f>G645*1.2</f>
        <v>0</v>
      </c>
    </row>
    <row r="646" spans="1:8" ht="69">
      <c r="A646" s="368">
        <v>13</v>
      </c>
      <c r="B646" s="366" t="s">
        <v>808</v>
      </c>
      <c r="C646" s="354" t="s">
        <v>201</v>
      </c>
      <c r="D646" s="354" t="s">
        <v>81</v>
      </c>
      <c r="E646" s="32"/>
      <c r="F646" s="236">
        <f>E646*1.2</f>
        <v>0</v>
      </c>
      <c r="G646" s="235">
        <f>D646*E646</f>
        <v>0</v>
      </c>
      <c r="H646" s="236">
        <f>G646*1.2</f>
        <v>0</v>
      </c>
    </row>
    <row r="647" spans="1:8" ht="69">
      <c r="A647" s="365">
        <v>14</v>
      </c>
      <c r="B647" s="366" t="s">
        <v>792</v>
      </c>
      <c r="C647" s="354" t="s">
        <v>128</v>
      </c>
      <c r="D647" s="354">
        <v>1</v>
      </c>
      <c r="E647" s="32"/>
      <c r="F647" s="236">
        <f>E647*1.2</f>
        <v>0</v>
      </c>
      <c r="G647" s="235">
        <f>D647*E647</f>
        <v>0</v>
      </c>
      <c r="H647" s="236">
        <f>G647*1.2</f>
        <v>0</v>
      </c>
    </row>
    <row r="648" spans="1:8" ht="96.75" thickBot="1">
      <c r="A648" s="365">
        <v>15</v>
      </c>
      <c r="B648" s="323" t="s">
        <v>809</v>
      </c>
      <c r="C648" s="369" t="s">
        <v>293</v>
      </c>
      <c r="D648" s="369">
        <v>1</v>
      </c>
      <c r="E648" s="33"/>
      <c r="F648" s="236">
        <f>E648*1.2</f>
        <v>0</v>
      </c>
      <c r="G648" s="235">
        <f>D648*E648</f>
        <v>0</v>
      </c>
      <c r="H648" s="236">
        <f>G648*1.2</f>
        <v>0</v>
      </c>
    </row>
    <row r="649" spans="1:8" ht="14.25" thickBot="1">
      <c r="A649" s="370"/>
      <c r="B649" s="371" t="s">
        <v>810</v>
      </c>
      <c r="C649" s="372"/>
      <c r="D649" s="372"/>
      <c r="E649" s="372"/>
      <c r="F649" s="373"/>
      <c r="G649" s="373">
        <f>SUM(G588:G648)</f>
        <v>0</v>
      </c>
      <c r="H649" s="373">
        <f>SUM(H588:H648)</f>
        <v>0</v>
      </c>
    </row>
    <row r="650" spans="1:6" ht="13.5">
      <c r="A650" s="374"/>
      <c r="B650" s="257"/>
      <c r="C650" s="357"/>
      <c r="D650" s="357"/>
      <c r="E650" s="357"/>
      <c r="F650" s="357"/>
    </row>
    <row r="651" spans="1:6" ht="13.5">
      <c r="A651" s="375"/>
      <c r="B651" s="376" t="s">
        <v>811</v>
      </c>
      <c r="C651" s="357"/>
      <c r="D651" s="357"/>
      <c r="E651" s="357"/>
      <c r="F651" s="357"/>
    </row>
    <row r="652" spans="1:6" ht="27">
      <c r="A652" s="377">
        <v>1</v>
      </c>
      <c r="B652" s="323" t="s">
        <v>818</v>
      </c>
      <c r="C652" s="357"/>
      <c r="D652" s="357"/>
      <c r="E652" s="357"/>
      <c r="F652" s="357"/>
    </row>
    <row r="653" spans="1:6" ht="13.5">
      <c r="A653" s="378"/>
      <c r="B653" s="250" t="s">
        <v>814</v>
      </c>
      <c r="C653" s="357"/>
      <c r="D653" s="357"/>
      <c r="E653" s="357"/>
      <c r="F653" s="357"/>
    </row>
    <row r="654" spans="1:6" ht="27">
      <c r="A654" s="378"/>
      <c r="B654" s="250" t="s">
        <v>815</v>
      </c>
      <c r="C654" s="357"/>
      <c r="D654" s="357"/>
      <c r="E654" s="357"/>
      <c r="F654" s="357"/>
    </row>
    <row r="655" spans="1:6" ht="27">
      <c r="A655" s="378"/>
      <c r="B655" s="250" t="s">
        <v>816</v>
      </c>
      <c r="C655" s="357"/>
      <c r="D655" s="357"/>
      <c r="E655" s="357"/>
      <c r="F655" s="357"/>
    </row>
    <row r="656" spans="1:8" ht="13.5">
      <c r="A656" s="379"/>
      <c r="B656" s="347" t="s">
        <v>819</v>
      </c>
      <c r="C656" s="354" t="s">
        <v>128</v>
      </c>
      <c r="D656" s="354">
        <v>1</v>
      </c>
      <c r="E656" s="32"/>
      <c r="F656" s="236">
        <f>E656*1.2</f>
        <v>0</v>
      </c>
      <c r="G656" s="235">
        <f>D656*E656</f>
        <v>0</v>
      </c>
      <c r="H656" s="236">
        <f>G656*1.2</f>
        <v>0</v>
      </c>
    </row>
    <row r="657" spans="1:6" ht="27">
      <c r="A657" s="377">
        <v>2</v>
      </c>
      <c r="B657" s="323" t="s">
        <v>817</v>
      </c>
      <c r="C657" s="357"/>
      <c r="D657" s="357"/>
      <c r="E657" s="357"/>
      <c r="F657" s="357"/>
    </row>
    <row r="658" spans="1:8" ht="14.25" thickBot="1">
      <c r="A658" s="379"/>
      <c r="B658" s="250" t="s">
        <v>813</v>
      </c>
      <c r="C658" s="354" t="s">
        <v>128</v>
      </c>
      <c r="D658" s="369">
        <v>1</v>
      </c>
      <c r="E658" s="33"/>
      <c r="F658" s="236">
        <f>E658*1.2</f>
        <v>0</v>
      </c>
      <c r="G658" s="235">
        <f>D658*E658</f>
        <v>0</v>
      </c>
      <c r="H658" s="236">
        <f>G658*1.2</f>
        <v>0</v>
      </c>
    </row>
    <row r="659" spans="1:8" ht="14.25" thickBot="1">
      <c r="A659" s="380"/>
      <c r="B659" s="371" t="s">
        <v>812</v>
      </c>
      <c r="C659" s="372"/>
      <c r="D659" s="372"/>
      <c r="E659" s="372"/>
      <c r="F659" s="373"/>
      <c r="G659" s="373">
        <f>SUM(G656:G658)</f>
        <v>0</v>
      </c>
      <c r="H659" s="373">
        <f>SUM(H656:H658)</f>
        <v>0</v>
      </c>
    </row>
    <row r="660" spans="1:6" ht="13.5">
      <c r="A660" s="380"/>
      <c r="B660" s="381"/>
      <c r="C660" s="357"/>
      <c r="D660" s="357"/>
      <c r="E660" s="357"/>
      <c r="F660" s="382"/>
    </row>
    <row r="661" spans="1:6" ht="13.5">
      <c r="A661" s="380"/>
      <c r="B661" s="381"/>
      <c r="C661" s="357"/>
      <c r="D661" s="357"/>
      <c r="E661" s="357"/>
      <c r="F661" s="382"/>
    </row>
    <row r="662" spans="1:6" ht="13.5">
      <c r="A662" s="380"/>
      <c r="B662" s="381"/>
      <c r="C662" s="357"/>
      <c r="D662" s="357"/>
      <c r="E662" s="357"/>
      <c r="F662" s="383"/>
    </row>
    <row r="663" spans="1:6" ht="13.5">
      <c r="A663" s="380"/>
      <c r="B663" s="381"/>
      <c r="C663" s="357"/>
      <c r="D663" s="357"/>
      <c r="E663" s="357"/>
      <c r="F663" s="357"/>
    </row>
    <row r="664" spans="1:6" ht="27.75" thickBot="1">
      <c r="A664" s="380"/>
      <c r="B664" s="381" t="s">
        <v>821</v>
      </c>
      <c r="C664" s="357"/>
      <c r="D664" s="357"/>
      <c r="E664" s="357"/>
      <c r="F664" s="357"/>
    </row>
    <row r="665" spans="1:8" ht="14.25" thickBot="1">
      <c r="A665" s="384"/>
      <c r="B665" s="385" t="s">
        <v>1099</v>
      </c>
      <c r="C665" s="386"/>
      <c r="D665" s="386"/>
      <c r="E665" s="386"/>
      <c r="F665" s="386"/>
      <c r="G665" s="387">
        <f>SUM(G61)</f>
        <v>0</v>
      </c>
      <c r="H665" s="387">
        <f>SUM(H61)</f>
        <v>0</v>
      </c>
    </row>
    <row r="666" spans="1:8" ht="14.25" thickBot="1">
      <c r="A666" s="384"/>
      <c r="B666" s="385" t="s">
        <v>577</v>
      </c>
      <c r="C666" s="386"/>
      <c r="D666" s="386"/>
      <c r="E666" s="386"/>
      <c r="F666" s="386"/>
      <c r="G666" s="387">
        <f>SUM(G89)</f>
        <v>0</v>
      </c>
      <c r="H666" s="387">
        <f>SUM(H89)</f>
        <v>0</v>
      </c>
    </row>
    <row r="667" spans="1:8" ht="14.25" thickBot="1">
      <c r="A667" s="384"/>
      <c r="B667" s="385" t="s">
        <v>60</v>
      </c>
      <c r="C667" s="386"/>
      <c r="D667" s="386"/>
      <c r="E667" s="386"/>
      <c r="F667" s="386"/>
      <c r="G667" s="387">
        <f>SUM(G481)</f>
        <v>0</v>
      </c>
      <c r="H667" s="387">
        <f>SUM(H481)</f>
        <v>0</v>
      </c>
    </row>
    <row r="668" spans="1:8" ht="14.25" thickBot="1">
      <c r="A668" s="384"/>
      <c r="B668" s="385" t="s">
        <v>850</v>
      </c>
      <c r="C668" s="386"/>
      <c r="D668" s="386"/>
      <c r="E668" s="386"/>
      <c r="F668" s="386"/>
      <c r="G668" s="387">
        <f>SUM(G499)</f>
        <v>0</v>
      </c>
      <c r="H668" s="387">
        <f>SUM(H499)</f>
        <v>0</v>
      </c>
    </row>
    <row r="669" spans="1:8" ht="14.25" thickBot="1">
      <c r="A669" s="384"/>
      <c r="B669" s="385" t="s">
        <v>849</v>
      </c>
      <c r="C669" s="386"/>
      <c r="D669" s="386"/>
      <c r="E669" s="386"/>
      <c r="F669" s="386"/>
      <c r="G669" s="387">
        <f>SUM(G585)</f>
        <v>0</v>
      </c>
      <c r="H669" s="387">
        <f>SUM(H585)</f>
        <v>0</v>
      </c>
    </row>
    <row r="670" spans="1:8" ht="14.25" thickBot="1">
      <c r="A670" s="384"/>
      <c r="B670" s="385" t="s">
        <v>822</v>
      </c>
      <c r="C670" s="386"/>
      <c r="D670" s="386"/>
      <c r="E670" s="386"/>
      <c r="F670" s="386"/>
      <c r="G670" s="387">
        <f>SUM(G649)</f>
        <v>0</v>
      </c>
      <c r="H670" s="387">
        <f>SUM(H649)</f>
        <v>0</v>
      </c>
    </row>
    <row r="671" spans="1:8" ht="14.25" thickBot="1">
      <c r="A671" s="384"/>
      <c r="B671" s="385" t="s">
        <v>820</v>
      </c>
      <c r="C671" s="386"/>
      <c r="D671" s="386"/>
      <c r="E671" s="386"/>
      <c r="F671" s="386"/>
      <c r="G671" s="387">
        <f>SUM(G659)</f>
        <v>0</v>
      </c>
      <c r="H671" s="387">
        <f>SUM(H659)</f>
        <v>0</v>
      </c>
    </row>
    <row r="672" spans="1:8" ht="14.25" thickBot="1">
      <c r="A672" s="380"/>
      <c r="B672" s="381"/>
      <c r="C672" s="357"/>
      <c r="D672" s="357"/>
      <c r="E672" s="357"/>
      <c r="F672" s="357"/>
      <c r="G672" s="357"/>
      <c r="H672" s="382"/>
    </row>
    <row r="673" spans="1:8" ht="15" thickBot="1" thickTop="1">
      <c r="A673" s="388"/>
      <c r="B673" s="389" t="s">
        <v>823</v>
      </c>
      <c r="C673" s="390"/>
      <c r="D673" s="390"/>
      <c r="E673" s="390"/>
      <c r="F673" s="390"/>
      <c r="G673" s="391">
        <f>SUM(G665:G671)</f>
        <v>0</v>
      </c>
      <c r="H673" s="391">
        <f>SUM(H665:H671)</f>
        <v>0</v>
      </c>
    </row>
    <row r="674" spans="1:8" ht="14.25" thickTop="1">
      <c r="A674" s="392">
        <v>85</v>
      </c>
      <c r="B674" s="393" t="s">
        <v>494</v>
      </c>
      <c r="C674" s="383"/>
      <c r="D674" s="394"/>
      <c r="E674" s="395"/>
      <c r="F674" s="394"/>
      <c r="G674" s="395"/>
      <c r="H674" s="395"/>
    </row>
    <row r="675" spans="1:6" ht="13.5">
      <c r="A675" s="224"/>
      <c r="B675" s="393" t="s">
        <v>495</v>
      </c>
      <c r="C675" s="383"/>
      <c r="D675" s="394"/>
      <c r="E675" s="395"/>
      <c r="F675" s="395"/>
    </row>
    <row r="676" spans="1:6" ht="13.5">
      <c r="A676" s="224"/>
      <c r="B676" s="225"/>
      <c r="C676" s="383"/>
      <c r="D676" s="394"/>
      <c r="E676" s="396"/>
      <c r="F676" s="396"/>
    </row>
    <row r="677" spans="5:6" ht="13.5">
      <c r="E677" s="397"/>
      <c r="F677" s="398"/>
    </row>
    <row r="678" spans="5:6" ht="13.5">
      <c r="E678" s="397"/>
      <c r="F678" s="398"/>
    </row>
  </sheetData>
  <sheetProtection sheet="1" objects="1" scenarios="1"/>
  <printOptions/>
  <pageMargins left="0.7" right="0.7" top="0.75" bottom="0.75" header="0.3" footer="0.3"/>
  <pageSetup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dimension ref="A1:N247"/>
  <sheetViews>
    <sheetView zoomScalePageLayoutView="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4.57421875" style="205" customWidth="1"/>
    <col min="2" max="2" width="44.140625" style="205" customWidth="1"/>
    <col min="3" max="3" width="8.00390625" style="205" bestFit="1" customWidth="1"/>
    <col min="4" max="4" width="12.140625" style="205" customWidth="1"/>
    <col min="5" max="5" width="13.8515625" style="205" customWidth="1"/>
    <col min="6" max="6" width="15.7109375" style="205" bestFit="1" customWidth="1"/>
    <col min="7" max="7" width="15.57421875" style="205" customWidth="1"/>
    <col min="8" max="8" width="14.00390625" style="205" customWidth="1"/>
    <col min="9" max="16384" width="9.140625" style="205" customWidth="1"/>
  </cols>
  <sheetData>
    <row r="1" spans="1:14" s="63" customFormat="1" ht="39.75" customHeight="1">
      <c r="A1" s="56" t="s">
        <v>720</v>
      </c>
      <c r="B1" s="57" t="s">
        <v>721</v>
      </c>
      <c r="C1" s="57" t="s">
        <v>186</v>
      </c>
      <c r="D1" s="58" t="s">
        <v>187</v>
      </c>
      <c r="E1" s="59" t="s">
        <v>1256</v>
      </c>
      <c r="F1" s="59" t="s">
        <v>1255</v>
      </c>
      <c r="G1" s="59" t="s">
        <v>1257</v>
      </c>
      <c r="H1" s="60" t="s">
        <v>1254</v>
      </c>
      <c r="I1" s="62"/>
      <c r="J1" s="62"/>
      <c r="K1" s="62"/>
      <c r="L1" s="62"/>
      <c r="M1" s="62"/>
      <c r="N1" s="62"/>
    </row>
    <row r="2" spans="1:14" s="69" customFormat="1" ht="13.5">
      <c r="A2" s="399">
        <v>1</v>
      </c>
      <c r="B2" s="400">
        <v>2</v>
      </c>
      <c r="C2" s="400">
        <v>3</v>
      </c>
      <c r="D2" s="401">
        <v>4</v>
      </c>
      <c r="E2" s="209">
        <v>5</v>
      </c>
      <c r="F2" s="210">
        <v>6</v>
      </c>
      <c r="G2" s="211">
        <v>7</v>
      </c>
      <c r="H2" s="211">
        <v>8</v>
      </c>
      <c r="I2" s="62"/>
      <c r="J2" s="62"/>
      <c r="K2" s="62"/>
      <c r="L2" s="62"/>
      <c r="M2" s="62"/>
      <c r="N2" s="62"/>
    </row>
    <row r="3" spans="1:6" ht="13.5">
      <c r="A3" s="402"/>
      <c r="B3" s="403"/>
      <c r="C3" s="403"/>
      <c r="D3" s="404"/>
      <c r="E3" s="405"/>
      <c r="F3" s="405"/>
    </row>
    <row r="4" spans="1:6" ht="13.5">
      <c r="A4" s="406"/>
      <c r="B4" s="407" t="s">
        <v>82</v>
      </c>
      <c r="C4" s="406"/>
      <c r="D4" s="408"/>
      <c r="E4" s="409"/>
      <c r="F4" s="409"/>
    </row>
    <row r="5" spans="1:6" ht="13.5">
      <c r="A5" s="406"/>
      <c r="B5" s="407"/>
      <c r="C5" s="406"/>
      <c r="D5" s="408"/>
      <c r="E5" s="409"/>
      <c r="F5" s="409"/>
    </row>
    <row r="6" spans="1:6" ht="207">
      <c r="A6" s="406"/>
      <c r="B6" s="410" t="s">
        <v>83</v>
      </c>
      <c r="C6" s="410"/>
      <c r="D6" s="410"/>
      <c r="E6" s="410"/>
      <c r="F6" s="409"/>
    </row>
    <row r="7" spans="1:6" ht="13.5">
      <c r="A7" s="406"/>
      <c r="B7" s="407"/>
      <c r="C7" s="411"/>
      <c r="D7" s="412"/>
      <c r="E7" s="409"/>
      <c r="F7" s="409"/>
    </row>
    <row r="8" spans="1:6" ht="27">
      <c r="A8" s="406" t="s">
        <v>84</v>
      </c>
      <c r="B8" s="407" t="s">
        <v>600</v>
      </c>
      <c r="C8" s="411"/>
      <c r="D8" s="412"/>
      <c r="E8" s="413"/>
      <c r="F8" s="413"/>
    </row>
    <row r="9" spans="1:6" ht="13.5">
      <c r="A9" s="406"/>
      <c r="B9" s="407"/>
      <c r="C9" s="411"/>
      <c r="D9" s="412"/>
      <c r="E9" s="413"/>
      <c r="F9" s="413"/>
    </row>
    <row r="10" spans="1:8" ht="13.5">
      <c r="A10" s="406"/>
      <c r="B10" s="414" t="s">
        <v>85</v>
      </c>
      <c r="C10" s="406" t="s">
        <v>913</v>
      </c>
      <c r="D10" s="408">
        <v>2</v>
      </c>
      <c r="E10" s="29"/>
      <c r="F10" s="415">
        <f aca="true" t="shared" si="0" ref="F10:F17">E10*1.2</f>
        <v>0</v>
      </c>
      <c r="G10" s="218"/>
      <c r="H10" s="415"/>
    </row>
    <row r="11" spans="1:8" ht="13.5">
      <c r="A11" s="406"/>
      <c r="B11" s="414" t="s">
        <v>86</v>
      </c>
      <c r="C11" s="406" t="s">
        <v>913</v>
      </c>
      <c r="D11" s="408">
        <v>1</v>
      </c>
      <c r="E11" s="34"/>
      <c r="F11" s="415">
        <f t="shared" si="0"/>
        <v>0</v>
      </c>
      <c r="G11" s="218"/>
      <c r="H11" s="415"/>
    </row>
    <row r="12" spans="1:8" ht="13.5">
      <c r="A12" s="406"/>
      <c r="B12" s="414" t="s">
        <v>87</v>
      </c>
      <c r="C12" s="406" t="s">
        <v>913</v>
      </c>
      <c r="D12" s="408">
        <v>1</v>
      </c>
      <c r="E12" s="34"/>
      <c r="F12" s="415">
        <f t="shared" si="0"/>
        <v>0</v>
      </c>
      <c r="G12" s="218"/>
      <c r="H12" s="415"/>
    </row>
    <row r="13" spans="1:8" ht="27">
      <c r="A13" s="406"/>
      <c r="B13" s="414" t="s">
        <v>88</v>
      </c>
      <c r="C13" s="406" t="s">
        <v>913</v>
      </c>
      <c r="D13" s="408">
        <v>3</v>
      </c>
      <c r="E13" s="34"/>
      <c r="F13" s="415">
        <f t="shared" si="0"/>
        <v>0</v>
      </c>
      <c r="G13" s="218"/>
      <c r="H13" s="415"/>
    </row>
    <row r="14" spans="1:8" ht="13.5">
      <c r="A14" s="406"/>
      <c r="B14" s="414" t="s">
        <v>89</v>
      </c>
      <c r="C14" s="406" t="s">
        <v>913</v>
      </c>
      <c r="D14" s="408">
        <v>1</v>
      </c>
      <c r="E14" s="34"/>
      <c r="F14" s="415">
        <f t="shared" si="0"/>
        <v>0</v>
      </c>
      <c r="G14" s="218"/>
      <c r="H14" s="415"/>
    </row>
    <row r="15" spans="1:8" ht="13.5">
      <c r="A15" s="406"/>
      <c r="B15" s="414" t="s">
        <v>90</v>
      </c>
      <c r="C15" s="406" t="s">
        <v>913</v>
      </c>
      <c r="D15" s="408">
        <v>1</v>
      </c>
      <c r="E15" s="34"/>
      <c r="F15" s="415">
        <f t="shared" si="0"/>
        <v>0</v>
      </c>
      <c r="G15" s="218"/>
      <c r="H15" s="415"/>
    </row>
    <row r="16" spans="1:8" ht="13.5">
      <c r="A16" s="406"/>
      <c r="B16" s="414" t="s">
        <v>91</v>
      </c>
      <c r="C16" s="406" t="s">
        <v>913</v>
      </c>
      <c r="D16" s="408">
        <v>1</v>
      </c>
      <c r="E16" s="34"/>
      <c r="F16" s="415">
        <f t="shared" si="0"/>
        <v>0</v>
      </c>
      <c r="G16" s="218"/>
      <c r="H16" s="415"/>
    </row>
    <row r="17" spans="1:8" ht="13.5">
      <c r="A17" s="406"/>
      <c r="B17" s="414" t="s">
        <v>92</v>
      </c>
      <c r="C17" s="406" t="s">
        <v>913</v>
      </c>
      <c r="D17" s="408">
        <v>1</v>
      </c>
      <c r="E17" s="34"/>
      <c r="F17" s="415">
        <f t="shared" si="0"/>
        <v>0</v>
      </c>
      <c r="G17" s="218"/>
      <c r="H17" s="415"/>
    </row>
    <row r="18" spans="1:6" ht="27">
      <c r="A18" s="406"/>
      <c r="B18" s="407" t="s">
        <v>93</v>
      </c>
      <c r="C18" s="406"/>
      <c r="D18" s="408"/>
      <c r="E18" s="413"/>
      <c r="F18" s="413"/>
    </row>
    <row r="19" spans="1:6" ht="13.5">
      <c r="A19" s="406"/>
      <c r="B19" s="407" t="s">
        <v>94</v>
      </c>
      <c r="C19" s="406"/>
      <c r="D19" s="408"/>
      <c r="E19" s="413"/>
      <c r="F19" s="413"/>
    </row>
    <row r="20" spans="1:6" ht="13.5">
      <c r="A20" s="406"/>
      <c r="B20" s="407" t="s">
        <v>95</v>
      </c>
      <c r="C20" s="406"/>
      <c r="D20" s="408"/>
      <c r="E20" s="413"/>
      <c r="F20" s="413"/>
    </row>
    <row r="21" spans="1:6" ht="13.5">
      <c r="A21" s="406"/>
      <c r="B21" s="407" t="s">
        <v>96</v>
      </c>
      <c r="C21" s="406"/>
      <c r="D21" s="408"/>
      <c r="E21" s="413"/>
      <c r="F21" s="413"/>
    </row>
    <row r="22" spans="1:6" ht="13.5">
      <c r="A22" s="406"/>
      <c r="B22" s="407" t="s">
        <v>97</v>
      </c>
      <c r="C22" s="406"/>
      <c r="D22" s="408"/>
      <c r="E22" s="413"/>
      <c r="F22" s="413"/>
    </row>
    <row r="23" spans="1:6" ht="13.5">
      <c r="A23" s="406"/>
      <c r="B23" s="407" t="s">
        <v>98</v>
      </c>
      <c r="C23" s="406"/>
      <c r="D23" s="408"/>
      <c r="E23" s="413"/>
      <c r="F23" s="413"/>
    </row>
    <row r="24" spans="1:6" ht="13.5">
      <c r="A24" s="406"/>
      <c r="B24" s="407" t="s">
        <v>99</v>
      </c>
      <c r="C24" s="406"/>
      <c r="D24" s="408"/>
      <c r="E24" s="413"/>
      <c r="F24" s="413"/>
    </row>
    <row r="25" spans="1:6" ht="13.5">
      <c r="A25" s="406"/>
      <c r="B25" s="407" t="s">
        <v>384</v>
      </c>
      <c r="C25" s="406"/>
      <c r="D25" s="408"/>
      <c r="E25" s="413"/>
      <c r="F25" s="413"/>
    </row>
    <row r="26" spans="1:6" ht="13.5">
      <c r="A26" s="406"/>
      <c r="B26" s="407" t="s">
        <v>385</v>
      </c>
      <c r="C26" s="406"/>
      <c r="D26" s="408"/>
      <c r="E26" s="413"/>
      <c r="F26" s="413"/>
    </row>
    <row r="27" spans="1:6" ht="27">
      <c r="A27" s="406"/>
      <c r="B27" s="407" t="s">
        <v>386</v>
      </c>
      <c r="C27" s="416"/>
      <c r="D27" s="416"/>
      <c r="E27" s="416"/>
      <c r="F27" s="416"/>
    </row>
    <row r="28" spans="1:8" ht="13.5">
      <c r="A28" s="406"/>
      <c r="B28" s="407" t="s">
        <v>387</v>
      </c>
      <c r="C28" s="406" t="s">
        <v>388</v>
      </c>
      <c r="D28" s="408">
        <v>1</v>
      </c>
      <c r="E28" s="34"/>
      <c r="F28" s="415">
        <f>E28*1.2</f>
        <v>0</v>
      </c>
      <c r="G28" s="218">
        <f>D28*E28</f>
        <v>0</v>
      </c>
      <c r="H28" s="415">
        <f>G28*1.2</f>
        <v>0</v>
      </c>
    </row>
    <row r="29" spans="1:6" ht="13.5">
      <c r="A29" s="406"/>
      <c r="B29" s="414"/>
      <c r="C29" s="416"/>
      <c r="D29" s="416"/>
      <c r="E29" s="416"/>
      <c r="F29" s="416"/>
    </row>
    <row r="30" spans="1:6" ht="27">
      <c r="A30" s="406" t="s">
        <v>389</v>
      </c>
      <c r="B30" s="407" t="s">
        <v>601</v>
      </c>
      <c r="C30" s="411"/>
      <c r="D30" s="412"/>
      <c r="E30" s="413"/>
      <c r="F30" s="413"/>
    </row>
    <row r="31" spans="1:6" ht="13.5">
      <c r="A31" s="406"/>
      <c r="B31" s="410"/>
      <c r="C31" s="410"/>
      <c r="D31" s="410"/>
      <c r="E31" s="410"/>
      <c r="F31" s="409"/>
    </row>
    <row r="32" spans="1:6" ht="27">
      <c r="A32" s="406"/>
      <c r="B32" s="414" t="s">
        <v>390</v>
      </c>
      <c r="C32" s="406" t="s">
        <v>913</v>
      </c>
      <c r="D32" s="408">
        <v>1</v>
      </c>
      <c r="E32" s="34"/>
      <c r="F32" s="413"/>
    </row>
    <row r="33" spans="1:6" ht="27">
      <c r="A33" s="406"/>
      <c r="B33" s="414" t="s">
        <v>391</v>
      </c>
      <c r="C33" s="406" t="s">
        <v>913</v>
      </c>
      <c r="D33" s="408">
        <v>2</v>
      </c>
      <c r="E33" s="34"/>
      <c r="F33" s="413">
        <f aca="true" t="shared" si="1" ref="F33:F49">D33*E33</f>
        <v>0</v>
      </c>
    </row>
    <row r="34" spans="1:6" ht="27">
      <c r="A34" s="406"/>
      <c r="B34" s="414" t="s">
        <v>392</v>
      </c>
      <c r="C34" s="406" t="s">
        <v>913</v>
      </c>
      <c r="D34" s="408">
        <v>2</v>
      </c>
      <c r="E34" s="34"/>
      <c r="F34" s="413">
        <f t="shared" si="1"/>
        <v>0</v>
      </c>
    </row>
    <row r="35" spans="1:6" ht="13.5">
      <c r="A35" s="406"/>
      <c r="B35" s="414" t="s">
        <v>393</v>
      </c>
      <c r="C35" s="406" t="s">
        <v>913</v>
      </c>
      <c r="D35" s="408">
        <v>6</v>
      </c>
      <c r="E35" s="34"/>
      <c r="F35" s="413">
        <f t="shared" si="1"/>
        <v>0</v>
      </c>
    </row>
    <row r="36" spans="1:6" ht="13.5">
      <c r="A36" s="406"/>
      <c r="B36" s="414" t="s">
        <v>394</v>
      </c>
      <c r="C36" s="406" t="s">
        <v>913</v>
      </c>
      <c r="D36" s="408">
        <v>4</v>
      </c>
      <c r="E36" s="34"/>
      <c r="F36" s="413">
        <f t="shared" si="1"/>
        <v>0</v>
      </c>
    </row>
    <row r="37" spans="1:6" ht="13.5">
      <c r="A37" s="406"/>
      <c r="B37" s="414" t="s">
        <v>85</v>
      </c>
      <c r="C37" s="406" t="s">
        <v>913</v>
      </c>
      <c r="D37" s="408">
        <v>2</v>
      </c>
      <c r="E37" s="34"/>
      <c r="F37" s="413">
        <f t="shared" si="1"/>
        <v>0</v>
      </c>
    </row>
    <row r="38" spans="1:6" ht="13.5">
      <c r="A38" s="406"/>
      <c r="B38" s="414" t="s">
        <v>86</v>
      </c>
      <c r="C38" s="406" t="s">
        <v>913</v>
      </c>
      <c r="D38" s="408">
        <v>1</v>
      </c>
      <c r="E38" s="34"/>
      <c r="F38" s="413">
        <f t="shared" si="1"/>
        <v>0</v>
      </c>
    </row>
    <row r="39" spans="1:6" ht="13.5">
      <c r="A39" s="406"/>
      <c r="B39" s="414" t="s">
        <v>395</v>
      </c>
      <c r="C39" s="406" t="s">
        <v>913</v>
      </c>
      <c r="D39" s="408">
        <v>8</v>
      </c>
      <c r="E39" s="34"/>
      <c r="F39" s="413">
        <f t="shared" si="1"/>
        <v>0</v>
      </c>
    </row>
    <row r="40" spans="1:6" ht="13.5">
      <c r="A40" s="406"/>
      <c r="B40" s="414" t="s">
        <v>396</v>
      </c>
      <c r="C40" s="406" t="s">
        <v>913</v>
      </c>
      <c r="D40" s="408">
        <v>1</v>
      </c>
      <c r="E40" s="34"/>
      <c r="F40" s="413">
        <f t="shared" si="1"/>
        <v>0</v>
      </c>
    </row>
    <row r="41" spans="1:6" ht="13.5">
      <c r="A41" s="406"/>
      <c r="B41" s="414" t="s">
        <v>397</v>
      </c>
      <c r="C41" s="406" t="s">
        <v>913</v>
      </c>
      <c r="D41" s="408">
        <v>1</v>
      </c>
      <c r="E41" s="34"/>
      <c r="F41" s="413">
        <f t="shared" si="1"/>
        <v>0</v>
      </c>
    </row>
    <row r="42" spans="1:6" ht="27">
      <c r="A42" s="406"/>
      <c r="B42" s="414" t="s">
        <v>398</v>
      </c>
      <c r="C42" s="406" t="s">
        <v>913</v>
      </c>
      <c r="D42" s="408">
        <v>1</v>
      </c>
      <c r="E42" s="34"/>
      <c r="F42" s="413">
        <f t="shared" si="1"/>
        <v>0</v>
      </c>
    </row>
    <row r="43" spans="1:6" ht="13.5">
      <c r="A43" s="406"/>
      <c r="B43" s="414" t="s">
        <v>399</v>
      </c>
      <c r="C43" s="406" t="s">
        <v>913</v>
      </c>
      <c r="D43" s="408">
        <v>13</v>
      </c>
      <c r="E43" s="34"/>
      <c r="F43" s="413">
        <f t="shared" si="1"/>
        <v>0</v>
      </c>
    </row>
    <row r="44" spans="1:6" ht="13.5">
      <c r="A44" s="406"/>
      <c r="B44" s="414" t="s">
        <v>400</v>
      </c>
      <c r="C44" s="406" t="s">
        <v>913</v>
      </c>
      <c r="D44" s="408">
        <v>17</v>
      </c>
      <c r="E44" s="34"/>
      <c r="F44" s="413">
        <f t="shared" si="1"/>
        <v>0</v>
      </c>
    </row>
    <row r="45" spans="1:6" ht="13.5">
      <c r="A45" s="406"/>
      <c r="B45" s="414" t="s">
        <v>401</v>
      </c>
      <c r="C45" s="406" t="s">
        <v>913</v>
      </c>
      <c r="D45" s="408">
        <v>1</v>
      </c>
      <c r="E45" s="34"/>
      <c r="F45" s="413">
        <f t="shared" si="1"/>
        <v>0</v>
      </c>
    </row>
    <row r="46" spans="1:6" ht="13.5">
      <c r="A46" s="406"/>
      <c r="B46" s="414" t="s">
        <v>402</v>
      </c>
      <c r="C46" s="406" t="s">
        <v>913</v>
      </c>
      <c r="D46" s="408">
        <v>1</v>
      </c>
      <c r="E46" s="34"/>
      <c r="F46" s="413">
        <f t="shared" si="1"/>
        <v>0</v>
      </c>
    </row>
    <row r="47" spans="1:6" ht="13.5">
      <c r="A47" s="406"/>
      <c r="B47" s="414" t="s">
        <v>403</v>
      </c>
      <c r="C47" s="406" t="s">
        <v>913</v>
      </c>
      <c r="D47" s="408">
        <v>1</v>
      </c>
      <c r="E47" s="34"/>
      <c r="F47" s="413">
        <f t="shared" si="1"/>
        <v>0</v>
      </c>
    </row>
    <row r="48" spans="1:6" ht="27">
      <c r="A48" s="406"/>
      <c r="B48" s="414" t="s">
        <v>404</v>
      </c>
      <c r="C48" s="406" t="s">
        <v>913</v>
      </c>
      <c r="D48" s="408">
        <v>25</v>
      </c>
      <c r="E48" s="34"/>
      <c r="F48" s="413">
        <f t="shared" si="1"/>
        <v>0</v>
      </c>
    </row>
    <row r="49" spans="1:6" ht="27">
      <c r="A49" s="406"/>
      <c r="B49" s="414" t="s">
        <v>405</v>
      </c>
      <c r="C49" s="406" t="s">
        <v>913</v>
      </c>
      <c r="D49" s="408">
        <v>15</v>
      </c>
      <c r="E49" s="34"/>
      <c r="F49" s="413">
        <f t="shared" si="1"/>
        <v>0</v>
      </c>
    </row>
    <row r="50" spans="1:6" ht="54.75">
      <c r="A50" s="406"/>
      <c r="B50" s="414" t="s">
        <v>406</v>
      </c>
      <c r="C50" s="406"/>
      <c r="D50" s="408"/>
      <c r="E50" s="413"/>
      <c r="F50" s="413"/>
    </row>
    <row r="51" spans="1:6" ht="27">
      <c r="A51" s="406"/>
      <c r="B51" s="407" t="s">
        <v>386</v>
      </c>
      <c r="C51" s="406"/>
      <c r="D51" s="408"/>
      <c r="E51" s="413"/>
      <c r="F51" s="413"/>
    </row>
    <row r="52" spans="1:8" ht="13.5">
      <c r="A52" s="406"/>
      <c r="B52" s="407" t="s">
        <v>387</v>
      </c>
      <c r="C52" s="406" t="s">
        <v>388</v>
      </c>
      <c r="D52" s="408">
        <v>1</v>
      </c>
      <c r="E52" s="34"/>
      <c r="F52" s="415">
        <f>E52*1.2</f>
        <v>0</v>
      </c>
      <c r="G52" s="218">
        <f>D52*E52</f>
        <v>0</v>
      </c>
      <c r="H52" s="415">
        <f>G52*1.2</f>
        <v>0</v>
      </c>
    </row>
    <row r="53" spans="1:6" ht="13.5">
      <c r="A53" s="406"/>
      <c r="B53" s="407"/>
      <c r="C53" s="406"/>
      <c r="D53" s="408"/>
      <c r="E53" s="413"/>
      <c r="F53" s="417"/>
    </row>
    <row r="54" spans="1:6" ht="27">
      <c r="A54" s="406" t="s">
        <v>407</v>
      </c>
      <c r="B54" s="407" t="s">
        <v>602</v>
      </c>
      <c r="C54" s="411"/>
      <c r="D54" s="412"/>
      <c r="E54" s="413"/>
      <c r="F54" s="413"/>
    </row>
    <row r="55" spans="1:6" ht="13.5">
      <c r="A55" s="406"/>
      <c r="B55" s="407"/>
      <c r="C55" s="411"/>
      <c r="D55" s="412"/>
      <c r="E55" s="413"/>
      <c r="F55" s="413"/>
    </row>
    <row r="56" spans="1:6" ht="13.5">
      <c r="A56" s="406"/>
      <c r="B56" s="414" t="s">
        <v>85</v>
      </c>
      <c r="C56" s="406" t="s">
        <v>913</v>
      </c>
      <c r="D56" s="408">
        <v>2</v>
      </c>
      <c r="E56" s="34"/>
      <c r="F56" s="413">
        <f aca="true" t="shared" si="2" ref="F56:F63">D56*E56</f>
        <v>0</v>
      </c>
    </row>
    <row r="57" spans="1:6" ht="13.5">
      <c r="A57" s="406"/>
      <c r="B57" s="414" t="s">
        <v>86</v>
      </c>
      <c r="C57" s="406" t="s">
        <v>913</v>
      </c>
      <c r="D57" s="408">
        <v>1</v>
      </c>
      <c r="E57" s="34"/>
      <c r="F57" s="413">
        <f t="shared" si="2"/>
        <v>0</v>
      </c>
    </row>
    <row r="58" spans="1:6" ht="13.5">
      <c r="A58" s="406"/>
      <c r="B58" s="414" t="s">
        <v>87</v>
      </c>
      <c r="C58" s="406" t="s">
        <v>913</v>
      </c>
      <c r="D58" s="408">
        <v>1</v>
      </c>
      <c r="E58" s="34"/>
      <c r="F58" s="413">
        <f t="shared" si="2"/>
        <v>0</v>
      </c>
    </row>
    <row r="59" spans="1:6" ht="27">
      <c r="A59" s="406"/>
      <c r="B59" s="414" t="s">
        <v>88</v>
      </c>
      <c r="C59" s="406" t="s">
        <v>913</v>
      </c>
      <c r="D59" s="408">
        <v>3</v>
      </c>
      <c r="E59" s="34"/>
      <c r="F59" s="413">
        <f t="shared" si="2"/>
        <v>0</v>
      </c>
    </row>
    <row r="60" spans="1:6" ht="13.5">
      <c r="A60" s="406"/>
      <c r="B60" s="414" t="s">
        <v>89</v>
      </c>
      <c r="C60" s="406" t="s">
        <v>913</v>
      </c>
      <c r="D60" s="408">
        <v>1</v>
      </c>
      <c r="E60" s="34"/>
      <c r="F60" s="413">
        <f t="shared" si="2"/>
        <v>0</v>
      </c>
    </row>
    <row r="61" spans="1:6" ht="13.5">
      <c r="A61" s="406"/>
      <c r="B61" s="414" t="s">
        <v>90</v>
      </c>
      <c r="C61" s="406" t="s">
        <v>913</v>
      </c>
      <c r="D61" s="408">
        <v>1</v>
      </c>
      <c r="E61" s="34"/>
      <c r="F61" s="413">
        <f t="shared" si="2"/>
        <v>0</v>
      </c>
    </row>
    <row r="62" spans="1:6" ht="13.5">
      <c r="A62" s="406"/>
      <c r="B62" s="414" t="s">
        <v>91</v>
      </c>
      <c r="C62" s="406" t="s">
        <v>913</v>
      </c>
      <c r="D62" s="408">
        <v>1</v>
      </c>
      <c r="E62" s="34"/>
      <c r="F62" s="413">
        <f t="shared" si="2"/>
        <v>0</v>
      </c>
    </row>
    <row r="63" spans="1:6" ht="13.5">
      <c r="A63" s="406"/>
      <c r="B63" s="414" t="s">
        <v>92</v>
      </c>
      <c r="C63" s="406" t="s">
        <v>913</v>
      </c>
      <c r="D63" s="408">
        <v>1</v>
      </c>
      <c r="E63" s="34"/>
      <c r="F63" s="413">
        <f t="shared" si="2"/>
        <v>0</v>
      </c>
    </row>
    <row r="64" spans="1:6" ht="27">
      <c r="A64" s="406"/>
      <c r="B64" s="407" t="s">
        <v>93</v>
      </c>
      <c r="C64" s="406"/>
      <c r="D64" s="408"/>
      <c r="E64" s="413"/>
      <c r="F64" s="413"/>
    </row>
    <row r="65" spans="1:6" ht="13.5">
      <c r="A65" s="406"/>
      <c r="B65" s="407" t="s">
        <v>94</v>
      </c>
      <c r="C65" s="406"/>
      <c r="D65" s="408"/>
      <c r="E65" s="413"/>
      <c r="F65" s="413"/>
    </row>
    <row r="66" spans="1:6" ht="13.5">
      <c r="A66" s="406"/>
      <c r="B66" s="407" t="s">
        <v>408</v>
      </c>
      <c r="C66" s="406"/>
      <c r="D66" s="408"/>
      <c r="E66" s="413"/>
      <c r="F66" s="413"/>
    </row>
    <row r="67" spans="1:6" ht="13.5">
      <c r="A67" s="406"/>
      <c r="B67" s="407" t="s">
        <v>97</v>
      </c>
      <c r="C67" s="406"/>
      <c r="D67" s="408"/>
      <c r="E67" s="413"/>
      <c r="F67" s="413"/>
    </row>
    <row r="68" spans="1:6" ht="13.5">
      <c r="A68" s="406"/>
      <c r="B68" s="407" t="s">
        <v>98</v>
      </c>
      <c r="C68" s="406"/>
      <c r="D68" s="408"/>
      <c r="E68" s="413"/>
      <c r="F68" s="413"/>
    </row>
    <row r="69" spans="1:6" ht="13.5">
      <c r="A69" s="406"/>
      <c r="B69" s="407" t="s">
        <v>409</v>
      </c>
      <c r="C69" s="406"/>
      <c r="D69" s="408"/>
      <c r="E69" s="413"/>
      <c r="F69" s="413"/>
    </row>
    <row r="70" spans="1:6" ht="13.5">
      <c r="A70" s="406"/>
      <c r="B70" s="407" t="s">
        <v>384</v>
      </c>
      <c r="C70" s="406"/>
      <c r="D70" s="408"/>
      <c r="E70" s="413"/>
      <c r="F70" s="413"/>
    </row>
    <row r="71" spans="1:6" ht="13.5">
      <c r="A71" s="406"/>
      <c r="B71" s="407" t="s">
        <v>385</v>
      </c>
      <c r="C71" s="406"/>
      <c r="D71" s="408"/>
      <c r="E71" s="413"/>
      <c r="F71" s="413"/>
    </row>
    <row r="72" spans="1:6" ht="27">
      <c r="A72" s="406"/>
      <c r="B72" s="407" t="s">
        <v>386</v>
      </c>
      <c r="C72" s="416"/>
      <c r="D72" s="416"/>
      <c r="E72" s="416"/>
      <c r="F72" s="416"/>
    </row>
    <row r="73" spans="1:8" ht="13.5">
      <c r="A73" s="406"/>
      <c r="B73" s="407" t="s">
        <v>387</v>
      </c>
      <c r="C73" s="406" t="s">
        <v>388</v>
      </c>
      <c r="D73" s="408">
        <v>1</v>
      </c>
      <c r="E73" s="34"/>
      <c r="F73" s="415">
        <f>E73*1.2</f>
        <v>0</v>
      </c>
      <c r="G73" s="218">
        <f>D73*E73</f>
        <v>0</v>
      </c>
      <c r="H73" s="415">
        <f>G73*1.2</f>
        <v>0</v>
      </c>
    </row>
    <row r="74" spans="1:6" ht="13.5">
      <c r="A74" s="406"/>
      <c r="B74" s="414"/>
      <c r="C74" s="416"/>
      <c r="D74" s="416"/>
      <c r="E74" s="416"/>
      <c r="F74" s="416"/>
    </row>
    <row r="75" spans="1:6" ht="27">
      <c r="A75" s="406" t="s">
        <v>410</v>
      </c>
      <c r="B75" s="407" t="s">
        <v>603</v>
      </c>
      <c r="C75" s="411"/>
      <c r="D75" s="412"/>
      <c r="E75" s="413"/>
      <c r="F75" s="413"/>
    </row>
    <row r="76" spans="1:6" ht="13.5">
      <c r="A76" s="406"/>
      <c r="B76" s="410"/>
      <c r="C76" s="410"/>
      <c r="D76" s="410"/>
      <c r="E76" s="410"/>
      <c r="F76" s="409"/>
    </row>
    <row r="77" spans="1:6" ht="27">
      <c r="A77" s="406"/>
      <c r="B77" s="414" t="s">
        <v>411</v>
      </c>
      <c r="C77" s="406" t="s">
        <v>913</v>
      </c>
      <c r="D77" s="408">
        <v>1</v>
      </c>
      <c r="E77" s="34"/>
      <c r="F77" s="398">
        <f>D77*E77</f>
        <v>0</v>
      </c>
    </row>
    <row r="78" spans="1:6" ht="27">
      <c r="A78" s="406"/>
      <c r="B78" s="414" t="s">
        <v>412</v>
      </c>
      <c r="C78" s="406" t="s">
        <v>913</v>
      </c>
      <c r="D78" s="408">
        <v>4</v>
      </c>
      <c r="E78" s="34"/>
      <c r="F78" s="398">
        <f>D78*E78</f>
        <v>0</v>
      </c>
    </row>
    <row r="79" spans="1:6" ht="27">
      <c r="A79" s="406"/>
      <c r="B79" s="414" t="s">
        <v>392</v>
      </c>
      <c r="C79" s="406" t="s">
        <v>913</v>
      </c>
      <c r="D79" s="408">
        <v>4</v>
      </c>
      <c r="E79" s="34"/>
      <c r="F79" s="398">
        <f>D79*E79</f>
        <v>0</v>
      </c>
    </row>
    <row r="80" spans="1:6" ht="13.5">
      <c r="A80" s="406"/>
      <c r="B80" s="414" t="s">
        <v>394</v>
      </c>
      <c r="C80" s="406" t="s">
        <v>913</v>
      </c>
      <c r="D80" s="408">
        <v>4</v>
      </c>
      <c r="E80" s="34"/>
      <c r="F80" s="398">
        <f>D80*E80</f>
        <v>0</v>
      </c>
    </row>
    <row r="81" spans="1:6" ht="13.5">
      <c r="A81" s="406"/>
      <c r="B81" s="414" t="s">
        <v>85</v>
      </c>
      <c r="C81" s="406" t="s">
        <v>913</v>
      </c>
      <c r="D81" s="408">
        <v>2</v>
      </c>
      <c r="E81" s="34"/>
      <c r="F81" s="398">
        <f aca="true" t="shared" si="3" ref="F81:F93">D81*E81</f>
        <v>0</v>
      </c>
    </row>
    <row r="82" spans="1:6" ht="13.5">
      <c r="A82" s="406"/>
      <c r="B82" s="414" t="s">
        <v>86</v>
      </c>
      <c r="C82" s="406" t="s">
        <v>913</v>
      </c>
      <c r="D82" s="408">
        <v>1</v>
      </c>
      <c r="E82" s="34"/>
      <c r="F82" s="398">
        <f t="shared" si="3"/>
        <v>0</v>
      </c>
    </row>
    <row r="83" spans="1:6" ht="13.5">
      <c r="A83" s="406"/>
      <c r="B83" s="414" t="s">
        <v>395</v>
      </c>
      <c r="C83" s="406" t="s">
        <v>913</v>
      </c>
      <c r="D83" s="408">
        <v>4</v>
      </c>
      <c r="E83" s="34"/>
      <c r="F83" s="398">
        <f t="shared" si="3"/>
        <v>0</v>
      </c>
    </row>
    <row r="84" spans="1:6" ht="13.5">
      <c r="A84" s="406"/>
      <c r="B84" s="414" t="s">
        <v>396</v>
      </c>
      <c r="C84" s="406" t="s">
        <v>913</v>
      </c>
      <c r="D84" s="408">
        <v>1</v>
      </c>
      <c r="E84" s="34"/>
      <c r="F84" s="398">
        <f t="shared" si="3"/>
        <v>0</v>
      </c>
    </row>
    <row r="85" spans="1:6" ht="13.5">
      <c r="A85" s="406"/>
      <c r="B85" s="414" t="s">
        <v>397</v>
      </c>
      <c r="C85" s="406" t="s">
        <v>913</v>
      </c>
      <c r="D85" s="408">
        <v>1</v>
      </c>
      <c r="E85" s="34"/>
      <c r="F85" s="398">
        <f t="shared" si="3"/>
        <v>0</v>
      </c>
    </row>
    <row r="86" spans="1:6" ht="27">
      <c r="A86" s="406"/>
      <c r="B86" s="414" t="s">
        <v>398</v>
      </c>
      <c r="C86" s="406" t="s">
        <v>913</v>
      </c>
      <c r="D86" s="408">
        <v>1</v>
      </c>
      <c r="E86" s="34"/>
      <c r="F86" s="398">
        <f t="shared" si="3"/>
        <v>0</v>
      </c>
    </row>
    <row r="87" spans="1:6" ht="13.5">
      <c r="A87" s="406"/>
      <c r="B87" s="414" t="s">
        <v>399</v>
      </c>
      <c r="C87" s="406" t="s">
        <v>913</v>
      </c>
      <c r="D87" s="408">
        <v>1</v>
      </c>
      <c r="E87" s="34"/>
      <c r="F87" s="398">
        <f t="shared" si="3"/>
        <v>0</v>
      </c>
    </row>
    <row r="88" spans="1:6" ht="13.5">
      <c r="A88" s="406"/>
      <c r="B88" s="414" t="s">
        <v>400</v>
      </c>
      <c r="C88" s="406" t="s">
        <v>913</v>
      </c>
      <c r="D88" s="408">
        <v>48</v>
      </c>
      <c r="E88" s="34"/>
      <c r="F88" s="398">
        <f t="shared" si="3"/>
        <v>0</v>
      </c>
    </row>
    <row r="89" spans="1:6" ht="13.5">
      <c r="A89" s="406"/>
      <c r="B89" s="414" t="s">
        <v>401</v>
      </c>
      <c r="C89" s="406" t="s">
        <v>913</v>
      </c>
      <c r="D89" s="408">
        <v>1</v>
      </c>
      <c r="E89" s="34"/>
      <c r="F89" s="398">
        <f t="shared" si="3"/>
        <v>0</v>
      </c>
    </row>
    <row r="90" spans="1:6" ht="13.5">
      <c r="A90" s="406"/>
      <c r="B90" s="414" t="s">
        <v>402</v>
      </c>
      <c r="C90" s="406" t="s">
        <v>913</v>
      </c>
      <c r="D90" s="408">
        <v>1</v>
      </c>
      <c r="E90" s="34"/>
      <c r="F90" s="398">
        <f t="shared" si="3"/>
        <v>0</v>
      </c>
    </row>
    <row r="91" spans="1:6" ht="13.5">
      <c r="A91" s="406"/>
      <c r="B91" s="414" t="s">
        <v>403</v>
      </c>
      <c r="C91" s="406" t="s">
        <v>913</v>
      </c>
      <c r="D91" s="408">
        <v>1</v>
      </c>
      <c r="E91" s="34"/>
      <c r="F91" s="398">
        <f t="shared" si="3"/>
        <v>0</v>
      </c>
    </row>
    <row r="92" spans="1:6" ht="27">
      <c r="A92" s="406"/>
      <c r="B92" s="414" t="s">
        <v>404</v>
      </c>
      <c r="C92" s="406" t="s">
        <v>913</v>
      </c>
      <c r="D92" s="408">
        <v>32</v>
      </c>
      <c r="E92" s="34"/>
      <c r="F92" s="398">
        <f t="shared" si="3"/>
        <v>0</v>
      </c>
    </row>
    <row r="93" spans="1:6" ht="27">
      <c r="A93" s="406"/>
      <c r="B93" s="414" t="s">
        <v>405</v>
      </c>
      <c r="C93" s="406" t="s">
        <v>913</v>
      </c>
      <c r="D93" s="408">
        <v>28</v>
      </c>
      <c r="E93" s="34"/>
      <c r="F93" s="398">
        <f t="shared" si="3"/>
        <v>0</v>
      </c>
    </row>
    <row r="94" spans="1:6" ht="27">
      <c r="A94" s="406"/>
      <c r="B94" s="407" t="s">
        <v>386</v>
      </c>
      <c r="C94" s="406"/>
      <c r="D94" s="408"/>
      <c r="E94" s="413"/>
      <c r="F94" s="413"/>
    </row>
    <row r="95" spans="1:8" ht="13.5">
      <c r="A95" s="406"/>
      <c r="B95" s="407" t="s">
        <v>387</v>
      </c>
      <c r="C95" s="406" t="s">
        <v>388</v>
      </c>
      <c r="D95" s="408">
        <v>1</v>
      </c>
      <c r="E95" s="34"/>
      <c r="F95" s="415">
        <f>E95*1.2</f>
        <v>0</v>
      </c>
      <c r="G95" s="218">
        <f>D95*E95</f>
        <v>0</v>
      </c>
      <c r="H95" s="415">
        <f>G95*1.2</f>
        <v>0</v>
      </c>
    </row>
    <row r="96" spans="1:6" ht="13.5">
      <c r="A96" s="406"/>
      <c r="B96" s="407"/>
      <c r="C96" s="406"/>
      <c r="D96" s="408"/>
      <c r="E96" s="413"/>
      <c r="F96" s="417"/>
    </row>
    <row r="97" spans="1:6" ht="27">
      <c r="A97" s="406" t="s">
        <v>413</v>
      </c>
      <c r="B97" s="407" t="s">
        <v>604</v>
      </c>
      <c r="C97" s="411"/>
      <c r="D97" s="412"/>
      <c r="E97" s="413"/>
      <c r="F97" s="413"/>
    </row>
    <row r="98" spans="1:6" ht="13.5">
      <c r="A98" s="406"/>
      <c r="B98" s="407"/>
      <c r="C98" s="411"/>
      <c r="D98" s="412"/>
      <c r="E98" s="413"/>
      <c r="F98" s="413"/>
    </row>
    <row r="99" spans="1:6" ht="13.5">
      <c r="A99" s="406"/>
      <c r="B99" s="414" t="s">
        <v>85</v>
      </c>
      <c r="C99" s="406" t="s">
        <v>913</v>
      </c>
      <c r="D99" s="408">
        <v>2</v>
      </c>
      <c r="E99" s="34"/>
      <c r="F99" s="413">
        <f aca="true" t="shared" si="4" ref="F99:F106">D99*E99</f>
        <v>0</v>
      </c>
    </row>
    <row r="100" spans="1:6" ht="13.5">
      <c r="A100" s="406"/>
      <c r="B100" s="414" t="s">
        <v>86</v>
      </c>
      <c r="C100" s="406" t="s">
        <v>913</v>
      </c>
      <c r="D100" s="408">
        <v>1</v>
      </c>
      <c r="E100" s="34"/>
      <c r="F100" s="413">
        <f t="shared" si="4"/>
        <v>0</v>
      </c>
    </row>
    <row r="101" spans="1:6" ht="13.5">
      <c r="A101" s="406"/>
      <c r="B101" s="414" t="s">
        <v>87</v>
      </c>
      <c r="C101" s="406" t="s">
        <v>913</v>
      </c>
      <c r="D101" s="408">
        <v>1</v>
      </c>
      <c r="E101" s="34"/>
      <c r="F101" s="413">
        <f t="shared" si="4"/>
        <v>0</v>
      </c>
    </row>
    <row r="102" spans="1:6" ht="27">
      <c r="A102" s="406"/>
      <c r="B102" s="414" t="s">
        <v>88</v>
      </c>
      <c r="C102" s="406" t="s">
        <v>913</v>
      </c>
      <c r="D102" s="408">
        <v>3</v>
      </c>
      <c r="E102" s="34"/>
      <c r="F102" s="413">
        <f t="shared" si="4"/>
        <v>0</v>
      </c>
    </row>
    <row r="103" spans="1:6" ht="13.5">
      <c r="A103" s="406"/>
      <c r="B103" s="414" t="s">
        <v>414</v>
      </c>
      <c r="C103" s="406" t="s">
        <v>913</v>
      </c>
      <c r="D103" s="408">
        <v>1</v>
      </c>
      <c r="E103" s="34"/>
      <c r="F103" s="413">
        <f t="shared" si="4"/>
        <v>0</v>
      </c>
    </row>
    <row r="104" spans="1:6" ht="13.5">
      <c r="A104" s="406"/>
      <c r="B104" s="414" t="s">
        <v>90</v>
      </c>
      <c r="C104" s="406" t="s">
        <v>913</v>
      </c>
      <c r="D104" s="408">
        <v>1</v>
      </c>
      <c r="E104" s="34"/>
      <c r="F104" s="413">
        <f t="shared" si="4"/>
        <v>0</v>
      </c>
    </row>
    <row r="105" spans="1:6" ht="13.5">
      <c r="A105" s="406"/>
      <c r="B105" s="414" t="s">
        <v>91</v>
      </c>
      <c r="C105" s="406" t="s">
        <v>913</v>
      </c>
      <c r="D105" s="408">
        <v>1</v>
      </c>
      <c r="E105" s="34"/>
      <c r="F105" s="413">
        <f t="shared" si="4"/>
        <v>0</v>
      </c>
    </row>
    <row r="106" spans="1:6" ht="13.5">
      <c r="A106" s="406"/>
      <c r="B106" s="414" t="s">
        <v>92</v>
      </c>
      <c r="C106" s="406" t="s">
        <v>913</v>
      </c>
      <c r="D106" s="408">
        <v>1</v>
      </c>
      <c r="E106" s="34"/>
      <c r="F106" s="413">
        <f t="shared" si="4"/>
        <v>0</v>
      </c>
    </row>
    <row r="107" spans="1:6" ht="27">
      <c r="A107" s="406"/>
      <c r="B107" s="407" t="s">
        <v>93</v>
      </c>
      <c r="C107" s="406"/>
      <c r="D107" s="408"/>
      <c r="E107" s="413"/>
      <c r="F107" s="413"/>
    </row>
    <row r="108" spans="1:6" ht="13.5">
      <c r="A108" s="406"/>
      <c r="B108" s="407" t="s">
        <v>415</v>
      </c>
      <c r="C108" s="406"/>
      <c r="D108" s="408"/>
      <c r="E108" s="413"/>
      <c r="F108" s="413"/>
    </row>
    <row r="109" spans="1:6" ht="13.5">
      <c r="A109" s="406"/>
      <c r="B109" s="407" t="s">
        <v>408</v>
      </c>
      <c r="C109" s="406"/>
      <c r="D109" s="408"/>
      <c r="E109" s="413"/>
      <c r="F109" s="413"/>
    </row>
    <row r="110" spans="1:6" ht="13.5">
      <c r="A110" s="406"/>
      <c r="B110" s="407" t="s">
        <v>416</v>
      </c>
      <c r="C110" s="406"/>
      <c r="D110" s="408"/>
      <c r="E110" s="413"/>
      <c r="F110" s="413"/>
    </row>
    <row r="111" spans="1:6" ht="13.5">
      <c r="A111" s="406"/>
      <c r="B111" s="407" t="s">
        <v>417</v>
      </c>
      <c r="C111" s="406"/>
      <c r="D111" s="408"/>
      <c r="E111" s="413"/>
      <c r="F111" s="413"/>
    </row>
    <row r="112" spans="1:6" ht="13.5">
      <c r="A112" s="406"/>
      <c r="B112" s="407" t="s">
        <v>418</v>
      </c>
      <c r="C112" s="406"/>
      <c r="D112" s="408"/>
      <c r="E112" s="413"/>
      <c r="F112" s="413"/>
    </row>
    <row r="113" spans="1:6" ht="13.5">
      <c r="A113" s="406"/>
      <c r="B113" s="407" t="s">
        <v>98</v>
      </c>
      <c r="C113" s="406"/>
      <c r="D113" s="408"/>
      <c r="E113" s="413"/>
      <c r="F113" s="413"/>
    </row>
    <row r="114" spans="1:6" ht="13.5">
      <c r="A114" s="406"/>
      <c r="B114" s="407" t="s">
        <v>419</v>
      </c>
      <c r="C114" s="406"/>
      <c r="D114" s="408"/>
      <c r="E114" s="413"/>
      <c r="F114" s="413"/>
    </row>
    <row r="115" spans="1:6" ht="13.5">
      <c r="A115" s="406"/>
      <c r="B115" s="407" t="s">
        <v>384</v>
      </c>
      <c r="C115" s="406"/>
      <c r="D115" s="408"/>
      <c r="E115" s="413"/>
      <c r="F115" s="413"/>
    </row>
    <row r="116" spans="1:6" ht="13.5">
      <c r="A116" s="406"/>
      <c r="B116" s="407" t="s">
        <v>385</v>
      </c>
      <c r="C116" s="406"/>
      <c r="D116" s="408"/>
      <c r="E116" s="413"/>
      <c r="F116" s="413"/>
    </row>
    <row r="117" spans="1:6" ht="27">
      <c r="A117" s="406"/>
      <c r="B117" s="407" t="s">
        <v>386</v>
      </c>
      <c r="C117" s="416"/>
      <c r="D117" s="416"/>
      <c r="E117" s="416"/>
      <c r="F117" s="416"/>
    </row>
    <row r="118" spans="1:8" ht="13.5">
      <c r="A118" s="406"/>
      <c r="B118" s="407" t="s">
        <v>387</v>
      </c>
      <c r="C118" s="406" t="s">
        <v>388</v>
      </c>
      <c r="D118" s="408">
        <v>1</v>
      </c>
      <c r="E118" s="34"/>
      <c r="F118" s="415">
        <f>E118*1.2</f>
        <v>0</v>
      </c>
      <c r="G118" s="218">
        <f>D118*E118</f>
        <v>0</v>
      </c>
      <c r="H118" s="415">
        <f>G118*1.2</f>
        <v>0</v>
      </c>
    </row>
    <row r="119" spans="1:6" ht="13.5">
      <c r="A119" s="406"/>
      <c r="B119" s="414"/>
      <c r="C119" s="416"/>
      <c r="D119" s="416"/>
      <c r="E119" s="416"/>
      <c r="F119" s="416"/>
    </row>
    <row r="120" spans="1:6" ht="27">
      <c r="A120" s="406" t="s">
        <v>420</v>
      </c>
      <c r="B120" s="407" t="s">
        <v>605</v>
      </c>
      <c r="C120" s="411"/>
      <c r="D120" s="412"/>
      <c r="E120" s="413"/>
      <c r="F120" s="413"/>
    </row>
    <row r="121" spans="1:6" ht="13.5">
      <c r="A121" s="406"/>
      <c r="B121" s="407"/>
      <c r="C121" s="411"/>
      <c r="D121" s="412"/>
      <c r="E121" s="413"/>
      <c r="F121" s="413"/>
    </row>
    <row r="122" spans="1:6" ht="13.5">
      <c r="A122" s="406"/>
      <c r="B122" s="414" t="s">
        <v>85</v>
      </c>
      <c r="C122" s="406" t="s">
        <v>913</v>
      </c>
      <c r="D122" s="408">
        <v>2</v>
      </c>
      <c r="E122" s="34"/>
      <c r="F122" s="413">
        <f aca="true" t="shared" si="5" ref="F122:F129">D122*E122</f>
        <v>0</v>
      </c>
    </row>
    <row r="123" spans="1:6" ht="13.5">
      <c r="A123" s="406"/>
      <c r="B123" s="414" t="s">
        <v>86</v>
      </c>
      <c r="C123" s="406" t="s">
        <v>913</v>
      </c>
      <c r="D123" s="408">
        <v>1</v>
      </c>
      <c r="E123" s="34"/>
      <c r="F123" s="413">
        <f t="shared" si="5"/>
        <v>0</v>
      </c>
    </row>
    <row r="124" spans="1:6" ht="13.5">
      <c r="A124" s="406"/>
      <c r="B124" s="414" t="s">
        <v>87</v>
      </c>
      <c r="C124" s="406" t="s">
        <v>913</v>
      </c>
      <c r="D124" s="408">
        <v>1</v>
      </c>
      <c r="E124" s="34"/>
      <c r="F124" s="413">
        <f t="shared" si="5"/>
        <v>0</v>
      </c>
    </row>
    <row r="125" spans="1:6" ht="27">
      <c r="A125" s="406"/>
      <c r="B125" s="414" t="s">
        <v>88</v>
      </c>
      <c r="C125" s="406" t="s">
        <v>913</v>
      </c>
      <c r="D125" s="408">
        <v>3</v>
      </c>
      <c r="E125" s="34"/>
      <c r="F125" s="413">
        <f t="shared" si="5"/>
        <v>0</v>
      </c>
    </row>
    <row r="126" spans="1:6" ht="13.5">
      <c r="A126" s="406"/>
      <c r="B126" s="414" t="s">
        <v>414</v>
      </c>
      <c r="C126" s="406" t="s">
        <v>913</v>
      </c>
      <c r="D126" s="408">
        <v>1</v>
      </c>
      <c r="E126" s="34"/>
      <c r="F126" s="413">
        <f t="shared" si="5"/>
        <v>0</v>
      </c>
    </row>
    <row r="127" spans="1:6" ht="13.5">
      <c r="A127" s="406"/>
      <c r="B127" s="414" t="s">
        <v>90</v>
      </c>
      <c r="C127" s="406" t="s">
        <v>913</v>
      </c>
      <c r="D127" s="408">
        <v>1</v>
      </c>
      <c r="E127" s="34"/>
      <c r="F127" s="413">
        <f t="shared" si="5"/>
        <v>0</v>
      </c>
    </row>
    <row r="128" spans="1:6" ht="13.5">
      <c r="A128" s="406"/>
      <c r="B128" s="414" t="s">
        <v>91</v>
      </c>
      <c r="C128" s="406" t="s">
        <v>913</v>
      </c>
      <c r="D128" s="408">
        <v>1</v>
      </c>
      <c r="E128" s="34"/>
      <c r="F128" s="413">
        <f t="shared" si="5"/>
        <v>0</v>
      </c>
    </row>
    <row r="129" spans="1:6" ht="13.5">
      <c r="A129" s="406"/>
      <c r="B129" s="414" t="s">
        <v>92</v>
      </c>
      <c r="C129" s="406" t="s">
        <v>913</v>
      </c>
      <c r="D129" s="408">
        <v>1</v>
      </c>
      <c r="E129" s="34"/>
      <c r="F129" s="413">
        <f t="shared" si="5"/>
        <v>0</v>
      </c>
    </row>
    <row r="130" spans="1:6" ht="27">
      <c r="A130" s="406"/>
      <c r="B130" s="407" t="s">
        <v>93</v>
      </c>
      <c r="C130" s="406"/>
      <c r="D130" s="408"/>
      <c r="E130" s="413"/>
      <c r="F130" s="413"/>
    </row>
    <row r="131" spans="1:6" ht="13.5">
      <c r="A131" s="406"/>
      <c r="B131" s="407" t="s">
        <v>408</v>
      </c>
      <c r="C131" s="406"/>
      <c r="D131" s="408"/>
      <c r="E131" s="413"/>
      <c r="F131" s="413"/>
    </row>
    <row r="132" spans="1:6" ht="13.5">
      <c r="A132" s="406"/>
      <c r="B132" s="407" t="s">
        <v>417</v>
      </c>
      <c r="C132" s="406"/>
      <c r="D132" s="408"/>
      <c r="E132" s="413"/>
      <c r="F132" s="413"/>
    </row>
    <row r="133" spans="1:6" ht="13.5">
      <c r="A133" s="406"/>
      <c r="B133" s="407" t="s">
        <v>97</v>
      </c>
      <c r="C133" s="406"/>
      <c r="D133" s="408"/>
      <c r="E133" s="413"/>
      <c r="F133" s="413"/>
    </row>
    <row r="134" spans="1:6" ht="13.5">
      <c r="A134" s="406"/>
      <c r="B134" s="407" t="s">
        <v>98</v>
      </c>
      <c r="C134" s="406"/>
      <c r="D134" s="408"/>
      <c r="E134" s="413"/>
      <c r="F134" s="413"/>
    </row>
    <row r="135" spans="1:6" ht="13.5">
      <c r="A135" s="406"/>
      <c r="B135" s="407" t="s">
        <v>99</v>
      </c>
      <c r="C135" s="406"/>
      <c r="D135" s="408"/>
      <c r="E135" s="413"/>
      <c r="F135" s="413"/>
    </row>
    <row r="136" spans="1:6" ht="27">
      <c r="A136" s="406"/>
      <c r="B136" s="407" t="s">
        <v>386</v>
      </c>
      <c r="C136" s="416"/>
      <c r="D136" s="416"/>
      <c r="E136" s="416"/>
      <c r="F136" s="416"/>
    </row>
    <row r="137" spans="1:8" ht="13.5">
      <c r="A137" s="406"/>
      <c r="B137" s="407" t="s">
        <v>387</v>
      </c>
      <c r="C137" s="406" t="s">
        <v>388</v>
      </c>
      <c r="D137" s="408">
        <v>1</v>
      </c>
      <c r="E137" s="34"/>
      <c r="F137" s="415">
        <f>E137*1.2</f>
        <v>0</v>
      </c>
      <c r="G137" s="218">
        <f>D137*E137</f>
        <v>0</v>
      </c>
      <c r="H137" s="415">
        <f>G137*1.2</f>
        <v>0</v>
      </c>
    </row>
    <row r="138" spans="1:6" ht="13.5">
      <c r="A138" s="406"/>
      <c r="B138" s="414"/>
      <c r="C138" s="416"/>
      <c r="D138" s="416"/>
      <c r="E138" s="416"/>
      <c r="F138" s="416"/>
    </row>
    <row r="139" spans="1:6" ht="27">
      <c r="A139" s="406" t="s">
        <v>421</v>
      </c>
      <c r="B139" s="407" t="s">
        <v>606</v>
      </c>
      <c r="C139" s="411"/>
      <c r="D139" s="412"/>
      <c r="E139" s="413"/>
      <c r="F139" s="413"/>
    </row>
    <row r="140" spans="1:6" ht="13.5">
      <c r="A140" s="406"/>
      <c r="B140" s="410"/>
      <c r="C140" s="410"/>
      <c r="D140" s="410"/>
      <c r="E140" s="410"/>
      <c r="F140" s="409"/>
    </row>
    <row r="141" spans="1:6" ht="27">
      <c r="A141" s="406"/>
      <c r="B141" s="414" t="s">
        <v>390</v>
      </c>
      <c r="C141" s="406" t="s">
        <v>913</v>
      </c>
      <c r="D141" s="408">
        <v>1</v>
      </c>
      <c r="E141" s="34"/>
      <c r="F141" s="413">
        <f aca="true" t="shared" si="6" ref="F141:F154">D141*E141</f>
        <v>0</v>
      </c>
    </row>
    <row r="142" spans="1:6" ht="27">
      <c r="A142" s="406"/>
      <c r="B142" s="414" t="s">
        <v>772</v>
      </c>
      <c r="C142" s="406" t="s">
        <v>913</v>
      </c>
      <c r="D142" s="408">
        <v>2</v>
      </c>
      <c r="E142" s="34"/>
      <c r="F142" s="413">
        <f t="shared" si="6"/>
        <v>0</v>
      </c>
    </row>
    <row r="143" spans="1:6" ht="27">
      <c r="A143" s="406"/>
      <c r="B143" s="414" t="s">
        <v>773</v>
      </c>
      <c r="C143" s="406" t="s">
        <v>913</v>
      </c>
      <c r="D143" s="408">
        <v>2</v>
      </c>
      <c r="E143" s="34"/>
      <c r="F143" s="413">
        <f t="shared" si="6"/>
        <v>0</v>
      </c>
    </row>
    <row r="144" spans="1:6" ht="27">
      <c r="A144" s="406"/>
      <c r="B144" s="414" t="s">
        <v>392</v>
      </c>
      <c r="C144" s="406" t="s">
        <v>913</v>
      </c>
      <c r="D144" s="408">
        <v>2</v>
      </c>
      <c r="E144" s="34"/>
      <c r="F144" s="413">
        <f t="shared" si="6"/>
        <v>0</v>
      </c>
    </row>
    <row r="145" spans="1:6" ht="13.5">
      <c r="A145" s="406"/>
      <c r="B145" s="414" t="s">
        <v>394</v>
      </c>
      <c r="C145" s="406" t="s">
        <v>913</v>
      </c>
      <c r="D145" s="408">
        <v>3</v>
      </c>
      <c r="E145" s="34"/>
      <c r="F145" s="413">
        <f t="shared" si="6"/>
        <v>0</v>
      </c>
    </row>
    <row r="146" spans="1:6" ht="13.5">
      <c r="A146" s="406"/>
      <c r="B146" s="414" t="s">
        <v>85</v>
      </c>
      <c r="C146" s="406" t="s">
        <v>913</v>
      </c>
      <c r="D146" s="408">
        <v>2</v>
      </c>
      <c r="E146" s="34"/>
      <c r="F146" s="413">
        <f t="shared" si="6"/>
        <v>0</v>
      </c>
    </row>
    <row r="147" spans="1:6" ht="13.5">
      <c r="A147" s="406"/>
      <c r="B147" s="414" t="s">
        <v>86</v>
      </c>
      <c r="C147" s="406" t="s">
        <v>913</v>
      </c>
      <c r="D147" s="408">
        <v>4</v>
      </c>
      <c r="E147" s="34"/>
      <c r="F147" s="413">
        <f t="shared" si="6"/>
        <v>0</v>
      </c>
    </row>
    <row r="148" spans="1:6" ht="13.5">
      <c r="A148" s="406"/>
      <c r="B148" s="414" t="s">
        <v>774</v>
      </c>
      <c r="C148" s="406" t="s">
        <v>913</v>
      </c>
      <c r="D148" s="408">
        <v>1</v>
      </c>
      <c r="E148" s="34"/>
      <c r="F148" s="413">
        <f t="shared" si="6"/>
        <v>0</v>
      </c>
    </row>
    <row r="149" spans="1:6" ht="13.5">
      <c r="A149" s="406"/>
      <c r="B149" s="414" t="s">
        <v>395</v>
      </c>
      <c r="C149" s="406" t="s">
        <v>913</v>
      </c>
      <c r="D149" s="408">
        <v>3</v>
      </c>
      <c r="E149" s="34"/>
      <c r="F149" s="413">
        <f t="shared" si="6"/>
        <v>0</v>
      </c>
    </row>
    <row r="150" spans="1:6" ht="13.5">
      <c r="A150" s="406"/>
      <c r="B150" s="414" t="s">
        <v>775</v>
      </c>
      <c r="C150" s="406" t="s">
        <v>913</v>
      </c>
      <c r="D150" s="408">
        <v>1</v>
      </c>
      <c r="E150" s="34"/>
      <c r="F150" s="413">
        <f t="shared" si="6"/>
        <v>0</v>
      </c>
    </row>
    <row r="151" spans="1:6" ht="27">
      <c r="A151" s="406"/>
      <c r="B151" s="414" t="s">
        <v>398</v>
      </c>
      <c r="C151" s="406" t="s">
        <v>913</v>
      </c>
      <c r="D151" s="408">
        <v>1</v>
      </c>
      <c r="E151" s="34"/>
      <c r="F151" s="413">
        <f t="shared" si="6"/>
        <v>0</v>
      </c>
    </row>
    <row r="152" spans="1:6" ht="13.5">
      <c r="A152" s="406"/>
      <c r="B152" s="414" t="s">
        <v>400</v>
      </c>
      <c r="C152" s="406" t="s">
        <v>913</v>
      </c>
      <c r="D152" s="408">
        <v>1</v>
      </c>
      <c r="E152" s="34"/>
      <c r="F152" s="413">
        <f t="shared" si="6"/>
        <v>0</v>
      </c>
    </row>
    <row r="153" spans="1:6" ht="27">
      <c r="A153" s="406"/>
      <c r="B153" s="414" t="s">
        <v>404</v>
      </c>
      <c r="C153" s="406" t="s">
        <v>913</v>
      </c>
      <c r="D153" s="408">
        <v>8</v>
      </c>
      <c r="E153" s="34"/>
      <c r="F153" s="413">
        <f t="shared" si="6"/>
        <v>0</v>
      </c>
    </row>
    <row r="154" spans="1:6" ht="27">
      <c r="A154" s="406"/>
      <c r="B154" s="414" t="s">
        <v>405</v>
      </c>
      <c r="C154" s="406" t="s">
        <v>913</v>
      </c>
      <c r="D154" s="408">
        <v>4</v>
      </c>
      <c r="E154" s="34"/>
      <c r="F154" s="413">
        <f t="shared" si="6"/>
        <v>0</v>
      </c>
    </row>
    <row r="155" spans="1:6" ht="27">
      <c r="A155" s="406"/>
      <c r="B155" s="407" t="s">
        <v>386</v>
      </c>
      <c r="C155" s="406"/>
      <c r="D155" s="408"/>
      <c r="E155" s="413"/>
      <c r="F155" s="413"/>
    </row>
    <row r="156" spans="1:8" ht="13.5">
      <c r="A156" s="406"/>
      <c r="B156" s="407" t="s">
        <v>387</v>
      </c>
      <c r="C156" s="406" t="s">
        <v>388</v>
      </c>
      <c r="D156" s="408">
        <v>1</v>
      </c>
      <c r="E156" s="34"/>
      <c r="F156" s="415">
        <f>E156*1.2</f>
        <v>0</v>
      </c>
      <c r="G156" s="218">
        <f>D156*E156</f>
        <v>0</v>
      </c>
      <c r="H156" s="415">
        <f>G156*1.2</f>
        <v>0</v>
      </c>
    </row>
    <row r="157" spans="1:6" ht="13.5">
      <c r="A157" s="406"/>
      <c r="B157" s="407"/>
      <c r="C157" s="406"/>
      <c r="D157" s="408"/>
      <c r="E157" s="413"/>
      <c r="F157" s="417"/>
    </row>
    <row r="158" spans="1:6" ht="27">
      <c r="A158" s="406" t="s">
        <v>776</v>
      </c>
      <c r="B158" s="407" t="s">
        <v>777</v>
      </c>
      <c r="C158" s="411"/>
      <c r="D158" s="412"/>
      <c r="E158" s="413"/>
      <c r="F158" s="413"/>
    </row>
    <row r="159" spans="1:6" ht="13.5">
      <c r="A159" s="406"/>
      <c r="B159" s="407"/>
      <c r="C159" s="411"/>
      <c r="D159" s="412"/>
      <c r="E159" s="413"/>
      <c r="F159" s="413"/>
    </row>
    <row r="160" spans="1:6" ht="13.5">
      <c r="A160" s="406"/>
      <c r="B160" s="414" t="s">
        <v>778</v>
      </c>
      <c r="C160" s="406"/>
      <c r="D160" s="408"/>
      <c r="E160" s="413"/>
      <c r="F160" s="413"/>
    </row>
    <row r="161" spans="1:6" ht="13.5">
      <c r="A161" s="406"/>
      <c r="B161" s="414" t="s">
        <v>779</v>
      </c>
      <c r="C161" s="406"/>
      <c r="D161" s="408"/>
      <c r="E161" s="413"/>
      <c r="F161" s="413"/>
    </row>
    <row r="162" spans="1:6" ht="27">
      <c r="A162" s="406"/>
      <c r="B162" s="407" t="s">
        <v>780</v>
      </c>
      <c r="C162" s="406"/>
      <c r="D162" s="408"/>
      <c r="E162" s="413"/>
      <c r="F162" s="413"/>
    </row>
    <row r="163" spans="1:8" ht="13.5">
      <c r="A163" s="406"/>
      <c r="B163" s="407" t="s">
        <v>387</v>
      </c>
      <c r="C163" s="406" t="s">
        <v>388</v>
      </c>
      <c r="D163" s="408">
        <v>1</v>
      </c>
      <c r="E163" s="34"/>
      <c r="F163" s="415">
        <f>E163*1.2</f>
        <v>0</v>
      </c>
      <c r="G163" s="218">
        <f>D163*E163</f>
        <v>0</v>
      </c>
      <c r="H163" s="415">
        <f>G163*1.2</f>
        <v>0</v>
      </c>
    </row>
    <row r="164" spans="1:6" ht="13.5">
      <c r="A164" s="406"/>
      <c r="B164" s="407"/>
      <c r="C164" s="406"/>
      <c r="D164" s="408"/>
      <c r="E164" s="413"/>
      <c r="F164" s="418"/>
    </row>
    <row r="165" spans="1:8" ht="41.25">
      <c r="A165" s="402" t="s">
        <v>781</v>
      </c>
      <c r="B165" s="419" t="s">
        <v>782</v>
      </c>
      <c r="C165" s="406" t="s">
        <v>388</v>
      </c>
      <c r="D165" s="404">
        <v>1</v>
      </c>
      <c r="E165" s="35"/>
      <c r="F165" s="415">
        <f>E165*1.2</f>
        <v>0</v>
      </c>
      <c r="G165" s="218">
        <f>D165*E165</f>
        <v>0</v>
      </c>
      <c r="H165" s="415">
        <f>G165*1.2</f>
        <v>0</v>
      </c>
    </row>
    <row r="166" spans="1:6" ht="13.5">
      <c r="A166" s="402"/>
      <c r="B166" s="419"/>
      <c r="C166" s="403"/>
      <c r="D166" s="404"/>
      <c r="E166" s="420"/>
      <c r="F166" s="398"/>
    </row>
    <row r="167" spans="1:8" ht="82.5">
      <c r="A167" s="402" t="s">
        <v>783</v>
      </c>
      <c r="B167" s="419" t="s">
        <v>315</v>
      </c>
      <c r="C167" s="406" t="s">
        <v>388</v>
      </c>
      <c r="D167" s="404">
        <v>1</v>
      </c>
      <c r="E167" s="35"/>
      <c r="F167" s="415">
        <f>E167*1.2</f>
        <v>0</v>
      </c>
      <c r="G167" s="218">
        <f>D167*E167</f>
        <v>0</v>
      </c>
      <c r="H167" s="415">
        <f>G167*1.2</f>
        <v>0</v>
      </c>
    </row>
    <row r="168" spans="1:6" ht="13.5">
      <c r="A168" s="402"/>
      <c r="B168" s="419"/>
      <c r="C168" s="406"/>
      <c r="D168" s="404"/>
      <c r="E168" s="420"/>
      <c r="F168" s="398"/>
    </row>
    <row r="169" spans="1:8" ht="138">
      <c r="A169" s="402" t="s">
        <v>316</v>
      </c>
      <c r="B169" s="419" t="s">
        <v>317</v>
      </c>
      <c r="C169" s="406" t="s">
        <v>388</v>
      </c>
      <c r="D169" s="404">
        <v>1</v>
      </c>
      <c r="E169" s="35"/>
      <c r="F169" s="415">
        <f>E169*1.2</f>
        <v>0</v>
      </c>
      <c r="G169" s="218">
        <f>D169*E169</f>
        <v>0</v>
      </c>
      <c r="H169" s="415">
        <f>G169*1.2</f>
        <v>0</v>
      </c>
    </row>
    <row r="170" spans="1:6" ht="13.5">
      <c r="A170" s="402"/>
      <c r="B170" s="419"/>
      <c r="C170" s="406"/>
      <c r="D170" s="404"/>
      <c r="E170" s="420"/>
      <c r="F170" s="398"/>
    </row>
    <row r="171" spans="1:8" ht="41.25">
      <c r="A171" s="402" t="s">
        <v>318</v>
      </c>
      <c r="B171" s="419" t="s">
        <v>319</v>
      </c>
      <c r="C171" s="406" t="s">
        <v>913</v>
      </c>
      <c r="D171" s="404">
        <v>2</v>
      </c>
      <c r="E171" s="35"/>
      <c r="F171" s="415">
        <f>E171*1.2</f>
        <v>0</v>
      </c>
      <c r="G171" s="218">
        <f>D171*E171</f>
        <v>0</v>
      </c>
      <c r="H171" s="415">
        <f>G171*1.2</f>
        <v>0</v>
      </c>
    </row>
    <row r="172" spans="1:6" ht="14.25" thickBot="1">
      <c r="A172" s="402"/>
      <c r="B172" s="421"/>
      <c r="C172" s="416"/>
      <c r="D172" s="416"/>
      <c r="E172" s="416"/>
      <c r="F172" s="416"/>
    </row>
    <row r="173" spans="1:8" ht="14.25" thickBot="1">
      <c r="A173" s="422"/>
      <c r="B173" s="423" t="s">
        <v>320</v>
      </c>
      <c r="C173" s="423"/>
      <c r="D173" s="424"/>
      <c r="E173" s="425"/>
      <c r="F173" s="426"/>
      <c r="G173" s="426">
        <f>SUM(G8:G172)</f>
        <v>0</v>
      </c>
      <c r="H173" s="426">
        <f>SUM(H8:H172)</f>
        <v>0</v>
      </c>
    </row>
    <row r="174" spans="1:6" ht="13.5">
      <c r="A174" s="406"/>
      <c r="B174" s="407"/>
      <c r="C174" s="406"/>
      <c r="D174" s="408"/>
      <c r="E174" s="413"/>
      <c r="F174" s="413"/>
    </row>
    <row r="175" spans="1:6" ht="13.5">
      <c r="A175" s="406"/>
      <c r="B175" s="407" t="s">
        <v>321</v>
      </c>
      <c r="C175" s="406"/>
      <c r="D175" s="408"/>
      <c r="E175" s="409"/>
      <c r="F175" s="409"/>
    </row>
    <row r="176" spans="1:6" ht="13.5">
      <c r="A176" s="402"/>
      <c r="B176" s="410"/>
      <c r="C176" s="403"/>
      <c r="D176" s="404"/>
      <c r="E176" s="420"/>
      <c r="F176" s="427"/>
    </row>
    <row r="177" spans="1:6" ht="69">
      <c r="A177" s="402" t="s">
        <v>322</v>
      </c>
      <c r="B177" s="407" t="s">
        <v>323</v>
      </c>
      <c r="C177" s="403"/>
      <c r="D177" s="404"/>
      <c r="E177" s="420"/>
      <c r="F177" s="427"/>
    </row>
    <row r="178" spans="1:6" ht="13.5">
      <c r="A178" s="402"/>
      <c r="B178" s="410"/>
      <c r="C178" s="403"/>
      <c r="D178" s="404"/>
      <c r="E178" s="420"/>
      <c r="F178" s="427"/>
    </row>
    <row r="179" spans="1:8" ht="13.5">
      <c r="A179" s="402"/>
      <c r="B179" s="410" t="s">
        <v>324</v>
      </c>
      <c r="C179" s="403" t="s">
        <v>496</v>
      </c>
      <c r="D179" s="404">
        <v>410</v>
      </c>
      <c r="E179" s="35"/>
      <c r="F179" s="415">
        <f aca="true" t="shared" si="7" ref="F179:F191">E179*1.2</f>
        <v>0</v>
      </c>
      <c r="G179" s="218">
        <f aca="true" t="shared" si="8" ref="G179:G191">D179*E179</f>
        <v>0</v>
      </c>
      <c r="H179" s="415">
        <f aca="true" t="shared" si="9" ref="H179:H191">G179*1.2</f>
        <v>0</v>
      </c>
    </row>
    <row r="180" spans="1:8" ht="13.5">
      <c r="A180" s="402"/>
      <c r="B180" s="410" t="s">
        <v>325</v>
      </c>
      <c r="C180" s="403" t="s">
        <v>496</v>
      </c>
      <c r="D180" s="404">
        <v>42</v>
      </c>
      <c r="E180" s="35"/>
      <c r="F180" s="415">
        <f t="shared" si="7"/>
        <v>0</v>
      </c>
      <c r="G180" s="218">
        <f t="shared" si="8"/>
        <v>0</v>
      </c>
      <c r="H180" s="415">
        <f t="shared" si="9"/>
        <v>0</v>
      </c>
    </row>
    <row r="181" spans="1:8" ht="13.5">
      <c r="A181" s="402"/>
      <c r="B181" s="410" t="s">
        <v>326</v>
      </c>
      <c r="C181" s="403" t="s">
        <v>496</v>
      </c>
      <c r="D181" s="404">
        <v>407</v>
      </c>
      <c r="E181" s="35"/>
      <c r="F181" s="415">
        <f t="shared" si="7"/>
        <v>0</v>
      </c>
      <c r="G181" s="218">
        <f t="shared" si="8"/>
        <v>0</v>
      </c>
      <c r="H181" s="415">
        <f t="shared" si="9"/>
        <v>0</v>
      </c>
    </row>
    <row r="182" spans="1:8" ht="13.5">
      <c r="A182" s="402"/>
      <c r="B182" s="410" t="s">
        <v>327</v>
      </c>
      <c r="C182" s="403" t="s">
        <v>496</v>
      </c>
      <c r="D182" s="404">
        <v>31</v>
      </c>
      <c r="E182" s="35"/>
      <c r="F182" s="415">
        <f t="shared" si="7"/>
        <v>0</v>
      </c>
      <c r="G182" s="218">
        <f t="shared" si="8"/>
        <v>0</v>
      </c>
      <c r="H182" s="415">
        <f t="shared" si="9"/>
        <v>0</v>
      </c>
    </row>
    <row r="183" spans="1:8" ht="13.5">
      <c r="A183" s="402"/>
      <c r="B183" s="410" t="s">
        <v>328</v>
      </c>
      <c r="C183" s="403" t="s">
        <v>496</v>
      </c>
      <c r="D183" s="404">
        <v>1280</v>
      </c>
      <c r="E183" s="35"/>
      <c r="F183" s="415">
        <f t="shared" si="7"/>
        <v>0</v>
      </c>
      <c r="G183" s="218">
        <f t="shared" si="8"/>
        <v>0</v>
      </c>
      <c r="H183" s="415">
        <f t="shared" si="9"/>
        <v>0</v>
      </c>
    </row>
    <row r="184" spans="1:8" ht="13.5">
      <c r="A184" s="402"/>
      <c r="B184" s="410" t="s">
        <v>329</v>
      </c>
      <c r="C184" s="403" t="s">
        <v>496</v>
      </c>
      <c r="D184" s="404">
        <v>56</v>
      </c>
      <c r="E184" s="35"/>
      <c r="F184" s="415">
        <f t="shared" si="7"/>
        <v>0</v>
      </c>
      <c r="G184" s="218">
        <f t="shared" si="8"/>
        <v>0</v>
      </c>
      <c r="H184" s="415">
        <f t="shared" si="9"/>
        <v>0</v>
      </c>
    </row>
    <row r="185" spans="1:8" ht="13.5">
      <c r="A185" s="402"/>
      <c r="B185" s="410" t="s">
        <v>330</v>
      </c>
      <c r="C185" s="403" t="s">
        <v>496</v>
      </c>
      <c r="D185" s="404">
        <v>64</v>
      </c>
      <c r="E185" s="35"/>
      <c r="F185" s="415">
        <f t="shared" si="7"/>
        <v>0</v>
      </c>
      <c r="G185" s="218">
        <f t="shared" si="8"/>
        <v>0</v>
      </c>
      <c r="H185" s="415">
        <f t="shared" si="9"/>
        <v>0</v>
      </c>
    </row>
    <row r="186" spans="1:8" ht="13.5">
      <c r="A186" s="402"/>
      <c r="B186" s="410" t="s">
        <v>331</v>
      </c>
      <c r="C186" s="403" t="s">
        <v>496</v>
      </c>
      <c r="D186" s="404">
        <v>32</v>
      </c>
      <c r="E186" s="35"/>
      <c r="F186" s="415">
        <f t="shared" si="7"/>
        <v>0</v>
      </c>
      <c r="G186" s="218">
        <f t="shared" si="8"/>
        <v>0</v>
      </c>
      <c r="H186" s="415">
        <f t="shared" si="9"/>
        <v>0</v>
      </c>
    </row>
    <row r="187" spans="1:8" ht="13.5">
      <c r="A187" s="402"/>
      <c r="B187" s="410" t="s">
        <v>108</v>
      </c>
      <c r="C187" s="403" t="s">
        <v>496</v>
      </c>
      <c r="D187" s="404">
        <v>94</v>
      </c>
      <c r="E187" s="35"/>
      <c r="F187" s="415">
        <f t="shared" si="7"/>
        <v>0</v>
      </c>
      <c r="G187" s="218">
        <f t="shared" si="8"/>
        <v>0</v>
      </c>
      <c r="H187" s="415">
        <f t="shared" si="9"/>
        <v>0</v>
      </c>
    </row>
    <row r="188" spans="1:8" ht="13.5">
      <c r="A188" s="402"/>
      <c r="B188" s="410" t="s">
        <v>109</v>
      </c>
      <c r="C188" s="403" t="s">
        <v>496</v>
      </c>
      <c r="D188" s="404">
        <v>156</v>
      </c>
      <c r="E188" s="35"/>
      <c r="F188" s="415">
        <f t="shared" si="7"/>
        <v>0</v>
      </c>
      <c r="G188" s="218">
        <f t="shared" si="8"/>
        <v>0</v>
      </c>
      <c r="H188" s="415">
        <f t="shared" si="9"/>
        <v>0</v>
      </c>
    </row>
    <row r="189" spans="1:8" ht="13.5">
      <c r="A189" s="402"/>
      <c r="B189" s="410" t="s">
        <v>110</v>
      </c>
      <c r="C189" s="403" t="s">
        <v>496</v>
      </c>
      <c r="D189" s="404">
        <v>20</v>
      </c>
      <c r="E189" s="35"/>
      <c r="F189" s="415">
        <f t="shared" si="7"/>
        <v>0</v>
      </c>
      <c r="G189" s="218">
        <f t="shared" si="8"/>
        <v>0</v>
      </c>
      <c r="H189" s="415">
        <f t="shared" si="9"/>
        <v>0</v>
      </c>
    </row>
    <row r="190" spans="1:8" ht="13.5">
      <c r="A190" s="402"/>
      <c r="B190" s="410" t="s">
        <v>111</v>
      </c>
      <c r="C190" s="403" t="s">
        <v>496</v>
      </c>
      <c r="D190" s="404">
        <v>4</v>
      </c>
      <c r="E190" s="35"/>
      <c r="F190" s="415">
        <f t="shared" si="7"/>
        <v>0</v>
      </c>
      <c r="G190" s="218">
        <f t="shared" si="8"/>
        <v>0</v>
      </c>
      <c r="H190" s="415">
        <f t="shared" si="9"/>
        <v>0</v>
      </c>
    </row>
    <row r="191" spans="1:8" ht="27">
      <c r="A191" s="402"/>
      <c r="B191" s="410" t="s">
        <v>112</v>
      </c>
      <c r="C191" s="403" t="s">
        <v>496</v>
      </c>
      <c r="D191" s="404">
        <v>120</v>
      </c>
      <c r="E191" s="35"/>
      <c r="F191" s="415">
        <f t="shared" si="7"/>
        <v>0</v>
      </c>
      <c r="G191" s="218">
        <f t="shared" si="8"/>
        <v>0</v>
      </c>
      <c r="H191" s="415">
        <f t="shared" si="9"/>
        <v>0</v>
      </c>
    </row>
    <row r="192" spans="1:6" ht="27">
      <c r="A192" s="402"/>
      <c r="B192" s="410" t="s">
        <v>113</v>
      </c>
      <c r="C192" s="403"/>
      <c r="D192" s="404"/>
      <c r="E192" s="420"/>
      <c r="F192" s="417"/>
    </row>
    <row r="193" spans="1:6" ht="13.5">
      <c r="A193" s="402"/>
      <c r="B193" s="410"/>
      <c r="C193" s="403"/>
      <c r="D193" s="404"/>
      <c r="E193" s="420"/>
      <c r="F193" s="427"/>
    </row>
    <row r="194" spans="1:6" ht="27">
      <c r="A194" s="402" t="s">
        <v>114</v>
      </c>
      <c r="B194" s="419" t="s">
        <v>115</v>
      </c>
      <c r="C194" s="416"/>
      <c r="D194" s="416"/>
      <c r="E194" s="416"/>
      <c r="F194" s="416"/>
    </row>
    <row r="195" spans="1:8" ht="13.5">
      <c r="A195" s="402"/>
      <c r="B195" s="421" t="s">
        <v>116</v>
      </c>
      <c r="C195" s="403" t="s">
        <v>496</v>
      </c>
      <c r="D195" s="404">
        <v>116</v>
      </c>
      <c r="E195" s="35"/>
      <c r="F195" s="415">
        <f>E195*1.2</f>
        <v>0</v>
      </c>
      <c r="G195" s="218">
        <f>D195*E195</f>
        <v>0</v>
      </c>
      <c r="H195" s="415">
        <f>G195*1.2</f>
        <v>0</v>
      </c>
    </row>
    <row r="196" spans="1:8" ht="13.5">
      <c r="A196" s="402"/>
      <c r="B196" s="421" t="s">
        <v>117</v>
      </c>
      <c r="C196" s="403" t="s">
        <v>496</v>
      </c>
      <c r="D196" s="404">
        <v>96</v>
      </c>
      <c r="E196" s="35"/>
      <c r="F196" s="415">
        <f>E196*1.2</f>
        <v>0</v>
      </c>
      <c r="G196" s="218">
        <f>D196*E196</f>
        <v>0</v>
      </c>
      <c r="H196" s="415">
        <f>G196*1.2</f>
        <v>0</v>
      </c>
    </row>
    <row r="197" spans="1:6" ht="13.5">
      <c r="A197" s="402"/>
      <c r="B197" s="421"/>
      <c r="C197" s="416"/>
      <c r="D197" s="416"/>
      <c r="E197" s="416"/>
      <c r="F197" s="416"/>
    </row>
    <row r="198" spans="1:6" ht="27">
      <c r="A198" s="402" t="s">
        <v>118</v>
      </c>
      <c r="B198" s="419" t="s">
        <v>119</v>
      </c>
      <c r="C198" s="416"/>
      <c r="D198" s="416"/>
      <c r="E198" s="416"/>
      <c r="F198" s="416"/>
    </row>
    <row r="199" spans="1:8" ht="13.5">
      <c r="A199" s="402"/>
      <c r="B199" s="421" t="s">
        <v>120</v>
      </c>
      <c r="C199" s="403" t="s">
        <v>496</v>
      </c>
      <c r="D199" s="404">
        <v>40</v>
      </c>
      <c r="E199" s="35"/>
      <c r="F199" s="415">
        <f>E199*1.2</f>
        <v>0</v>
      </c>
      <c r="G199" s="218">
        <f>D199*E199</f>
        <v>0</v>
      </c>
      <c r="H199" s="415">
        <f>G199*1.2</f>
        <v>0</v>
      </c>
    </row>
    <row r="200" spans="1:8" ht="13.5">
      <c r="A200" s="402"/>
      <c r="B200" s="421" t="s">
        <v>121</v>
      </c>
      <c r="C200" s="403" t="s">
        <v>496</v>
      </c>
      <c r="D200" s="404">
        <v>12</v>
      </c>
      <c r="E200" s="35"/>
      <c r="F200" s="415">
        <f>E200*1.2</f>
        <v>0</v>
      </c>
      <c r="G200" s="218">
        <f>D200*E200</f>
        <v>0</v>
      </c>
      <c r="H200" s="415">
        <f>G200*1.2</f>
        <v>0</v>
      </c>
    </row>
    <row r="201" spans="1:6" ht="14.25" thickBot="1">
      <c r="A201" s="402"/>
      <c r="B201" s="410"/>
      <c r="C201" s="403"/>
      <c r="D201" s="404"/>
      <c r="E201" s="420"/>
      <c r="F201" s="427"/>
    </row>
    <row r="202" spans="1:8" ht="14.25" thickBot="1">
      <c r="A202" s="422"/>
      <c r="B202" s="423" t="s">
        <v>122</v>
      </c>
      <c r="C202" s="423"/>
      <c r="D202" s="428"/>
      <c r="E202" s="425"/>
      <c r="F202" s="426"/>
      <c r="G202" s="426">
        <f>SUM(G176:G201)</f>
        <v>0</v>
      </c>
      <c r="H202" s="426">
        <f>SUM(H176:H201)</f>
        <v>0</v>
      </c>
    </row>
    <row r="203" spans="1:6" ht="13.5">
      <c r="A203" s="402"/>
      <c r="B203" s="421"/>
      <c r="C203" s="403"/>
      <c r="D203" s="429"/>
      <c r="E203" s="420"/>
      <c r="F203" s="420"/>
    </row>
    <row r="204" spans="1:6" ht="13.5">
      <c r="A204" s="402"/>
      <c r="B204" s="407" t="s">
        <v>123</v>
      </c>
      <c r="C204" s="403"/>
      <c r="D204" s="429"/>
      <c r="E204" s="420"/>
      <c r="F204" s="420"/>
    </row>
    <row r="205" spans="1:6" ht="13.5">
      <c r="A205" s="402"/>
      <c r="B205" s="421"/>
      <c r="C205" s="403"/>
      <c r="D205" s="429"/>
      <c r="E205" s="420"/>
      <c r="F205" s="420"/>
    </row>
    <row r="206" spans="1:8" ht="82.5">
      <c r="A206" s="402" t="s">
        <v>124</v>
      </c>
      <c r="B206" s="410" t="s">
        <v>125</v>
      </c>
      <c r="C206" s="406" t="s">
        <v>913</v>
      </c>
      <c r="D206" s="429">
        <v>1</v>
      </c>
      <c r="E206" s="35"/>
      <c r="F206" s="415">
        <f>E206*1.2</f>
        <v>0</v>
      </c>
      <c r="G206" s="218">
        <f>D206*E206</f>
        <v>0</v>
      </c>
      <c r="H206" s="415">
        <f>G206*1.2</f>
        <v>0</v>
      </c>
    </row>
    <row r="207" spans="1:6" ht="13.5">
      <c r="A207" s="402"/>
      <c r="B207" s="421"/>
      <c r="C207" s="416"/>
      <c r="D207" s="416"/>
      <c r="E207" s="416"/>
      <c r="F207" s="416"/>
    </row>
    <row r="208" spans="1:8" ht="27">
      <c r="A208" s="430" t="s">
        <v>126</v>
      </c>
      <c r="B208" s="431" t="s">
        <v>127</v>
      </c>
      <c r="C208" s="403" t="s">
        <v>128</v>
      </c>
      <c r="D208" s="432">
        <v>1</v>
      </c>
      <c r="E208" s="35"/>
      <c r="F208" s="415">
        <f>E208*1.2</f>
        <v>0</v>
      </c>
      <c r="G208" s="218">
        <f>D208*E208</f>
        <v>0</v>
      </c>
      <c r="H208" s="415">
        <f>G208*1.2</f>
        <v>0</v>
      </c>
    </row>
    <row r="209" spans="1:6" ht="13.5">
      <c r="A209" s="433"/>
      <c r="B209" s="431"/>
      <c r="C209" s="416"/>
      <c r="D209" s="416"/>
      <c r="E209" s="416"/>
      <c r="F209" s="416"/>
    </row>
    <row r="210" spans="1:8" ht="27">
      <c r="A210" s="430" t="s">
        <v>129</v>
      </c>
      <c r="B210" s="431" t="s">
        <v>130</v>
      </c>
      <c r="C210" s="403" t="s">
        <v>128</v>
      </c>
      <c r="D210" s="432">
        <v>1</v>
      </c>
      <c r="E210" s="35"/>
      <c r="F210" s="415">
        <f>E210*1.2</f>
        <v>0</v>
      </c>
      <c r="G210" s="218">
        <f>D210*E210</f>
        <v>0</v>
      </c>
      <c r="H210" s="415">
        <f>G210*1.2</f>
        <v>0</v>
      </c>
    </row>
    <row r="211" spans="1:6" ht="13.5">
      <c r="A211" s="433"/>
      <c r="B211" s="431"/>
      <c r="C211" s="416"/>
      <c r="D211" s="416"/>
      <c r="E211" s="416"/>
      <c r="F211" s="416"/>
    </row>
    <row r="212" spans="1:8" ht="27">
      <c r="A212" s="430" t="s">
        <v>131</v>
      </c>
      <c r="B212" s="431" t="s">
        <v>132</v>
      </c>
      <c r="C212" s="403" t="s">
        <v>128</v>
      </c>
      <c r="D212" s="432">
        <v>1</v>
      </c>
      <c r="E212" s="35"/>
      <c r="F212" s="415">
        <f>E212*1.2</f>
        <v>0</v>
      </c>
      <c r="G212" s="218">
        <f>D212*E212</f>
        <v>0</v>
      </c>
      <c r="H212" s="415">
        <f>G212*1.2</f>
        <v>0</v>
      </c>
    </row>
    <row r="213" spans="1:6" ht="14.25" thickBot="1">
      <c r="A213" s="402"/>
      <c r="B213" s="421"/>
      <c r="C213" s="403"/>
      <c r="D213" s="429"/>
      <c r="E213" s="420"/>
      <c r="F213" s="420"/>
    </row>
    <row r="214" spans="1:8" ht="14.25" thickBot="1">
      <c r="A214" s="422"/>
      <c r="B214" s="423" t="s">
        <v>133</v>
      </c>
      <c r="C214" s="423"/>
      <c r="D214" s="424"/>
      <c r="E214" s="425"/>
      <c r="F214" s="426"/>
      <c r="G214" s="426">
        <f>SUM(G206:G213)</f>
        <v>0</v>
      </c>
      <c r="H214" s="426">
        <f>SUM(H206:H213)</f>
        <v>0</v>
      </c>
    </row>
    <row r="215" spans="1:6" ht="13.5">
      <c r="A215" s="402"/>
      <c r="B215" s="421"/>
      <c r="C215" s="403"/>
      <c r="D215" s="429"/>
      <c r="E215" s="420"/>
      <c r="F215" s="420"/>
    </row>
    <row r="216" spans="1:6" ht="13.5">
      <c r="A216" s="402"/>
      <c r="B216" s="407" t="s">
        <v>134</v>
      </c>
      <c r="C216" s="403"/>
      <c r="D216" s="429"/>
      <c r="E216" s="420"/>
      <c r="F216" s="427"/>
    </row>
    <row r="217" spans="1:6" ht="13.5">
      <c r="A217" s="402"/>
      <c r="B217" s="421"/>
      <c r="C217" s="403"/>
      <c r="D217" s="429"/>
      <c r="E217" s="420"/>
      <c r="F217" s="427"/>
    </row>
    <row r="218" spans="1:6" ht="41.25">
      <c r="A218" s="402" t="s">
        <v>135</v>
      </c>
      <c r="B218" s="434" t="s">
        <v>136</v>
      </c>
      <c r="C218" s="435"/>
      <c r="D218" s="436"/>
      <c r="E218" s="420"/>
      <c r="F218" s="420"/>
    </row>
    <row r="219" spans="1:6" ht="13.5">
      <c r="A219" s="402"/>
      <c r="B219" s="434"/>
      <c r="C219" s="435"/>
      <c r="D219" s="436"/>
      <c r="E219" s="420"/>
      <c r="F219" s="420"/>
    </row>
    <row r="220" spans="1:6" ht="27">
      <c r="A220" s="402"/>
      <c r="B220" s="434" t="s">
        <v>137</v>
      </c>
      <c r="C220" s="435"/>
      <c r="D220" s="436"/>
      <c r="E220" s="420"/>
      <c r="F220" s="420"/>
    </row>
    <row r="221" spans="1:6" ht="13.5">
      <c r="A221" s="402"/>
      <c r="B221" s="434"/>
      <c r="C221" s="435"/>
      <c r="D221" s="436"/>
      <c r="E221" s="420"/>
      <c r="F221" s="420"/>
    </row>
    <row r="222" spans="1:8" ht="27">
      <c r="A222" s="402"/>
      <c r="B222" s="434" t="s">
        <v>138</v>
      </c>
      <c r="C222" s="403" t="s">
        <v>128</v>
      </c>
      <c r="D222" s="429">
        <v>1</v>
      </c>
      <c r="E222" s="35"/>
      <c r="F222" s="415">
        <f>E222*1.2</f>
        <v>0</v>
      </c>
      <c r="G222" s="218">
        <f>D222*E222</f>
        <v>0</v>
      </c>
      <c r="H222" s="415">
        <f>G222*1.2</f>
        <v>0</v>
      </c>
    </row>
    <row r="223" spans="1:6" ht="13.5">
      <c r="A223" s="402"/>
      <c r="B223" s="437"/>
      <c r="C223" s="416"/>
      <c r="D223" s="416"/>
      <c r="E223" s="416"/>
      <c r="F223" s="416"/>
    </row>
    <row r="224" spans="1:8" ht="13.5">
      <c r="A224" s="402" t="s">
        <v>139</v>
      </c>
      <c r="B224" s="416" t="s">
        <v>140</v>
      </c>
      <c r="C224" s="403" t="s">
        <v>128</v>
      </c>
      <c r="D224" s="429">
        <v>1</v>
      </c>
      <c r="E224" s="35"/>
      <c r="F224" s="415">
        <f>E224*1.2</f>
        <v>0</v>
      </c>
      <c r="G224" s="218">
        <f>D224*E224</f>
        <v>0</v>
      </c>
      <c r="H224" s="415">
        <f>G224*1.2</f>
        <v>0</v>
      </c>
    </row>
    <row r="225" spans="1:6" ht="13.5">
      <c r="A225" s="402"/>
      <c r="B225" s="416"/>
      <c r="C225" s="416"/>
      <c r="D225" s="416"/>
      <c r="E225" s="416"/>
      <c r="F225" s="416"/>
    </row>
    <row r="226" spans="1:8" ht="41.25">
      <c r="A226" s="402" t="s">
        <v>141</v>
      </c>
      <c r="B226" s="434" t="s">
        <v>142</v>
      </c>
      <c r="C226" s="403" t="s">
        <v>128</v>
      </c>
      <c r="D226" s="429">
        <v>1</v>
      </c>
      <c r="E226" s="35"/>
      <c r="F226" s="415">
        <f>E226*1.2</f>
        <v>0</v>
      </c>
      <c r="G226" s="218">
        <f>D226*E226</f>
        <v>0</v>
      </c>
      <c r="H226" s="415">
        <f>G226*1.2</f>
        <v>0</v>
      </c>
    </row>
    <row r="227" spans="1:6" ht="13.5">
      <c r="A227" s="402"/>
      <c r="B227" s="434"/>
      <c r="C227" s="403"/>
      <c r="D227" s="429"/>
      <c r="E227" s="420"/>
      <c r="F227" s="398"/>
    </row>
    <row r="228" spans="1:8" ht="27">
      <c r="A228" s="402" t="s">
        <v>143</v>
      </c>
      <c r="B228" s="434" t="s">
        <v>144</v>
      </c>
      <c r="C228" s="403" t="s">
        <v>128</v>
      </c>
      <c r="D228" s="429">
        <v>1</v>
      </c>
      <c r="E228" s="35"/>
      <c r="F228" s="415">
        <f>E228*1.2</f>
        <v>0</v>
      </c>
      <c r="G228" s="218">
        <f>D228*E228</f>
        <v>0</v>
      </c>
      <c r="H228" s="415">
        <f>G228*1.2</f>
        <v>0</v>
      </c>
    </row>
    <row r="229" spans="1:6" ht="14.25" thickBot="1">
      <c r="A229" s="402"/>
      <c r="B229" s="416"/>
      <c r="C229" s="403"/>
      <c r="D229" s="429"/>
      <c r="E229" s="420"/>
      <c r="F229" s="420"/>
    </row>
    <row r="230" spans="1:8" ht="14.25" thickBot="1">
      <c r="A230" s="422"/>
      <c r="B230" s="423" t="s">
        <v>133</v>
      </c>
      <c r="C230" s="423"/>
      <c r="D230" s="424"/>
      <c r="E230" s="425"/>
      <c r="F230" s="426"/>
      <c r="G230" s="426">
        <f>SUM(G218:G229)</f>
        <v>0</v>
      </c>
      <c r="H230" s="426">
        <f>SUM(H218:H229)</f>
        <v>0</v>
      </c>
    </row>
    <row r="231" spans="1:6" ht="13.5">
      <c r="A231" s="406"/>
      <c r="B231" s="411"/>
      <c r="C231" s="411"/>
      <c r="D231" s="412"/>
      <c r="E231" s="409"/>
      <c r="F231" s="413"/>
    </row>
    <row r="232" spans="1:6" ht="13.5">
      <c r="A232" s="406"/>
      <c r="B232" s="411"/>
      <c r="C232" s="411"/>
      <c r="D232" s="412"/>
      <c r="E232" s="409"/>
      <c r="F232" s="413"/>
    </row>
    <row r="233" spans="1:6" ht="13.5">
      <c r="A233" s="402"/>
      <c r="B233" s="416" t="s">
        <v>145</v>
      </c>
      <c r="C233" s="403"/>
      <c r="D233" s="429"/>
      <c r="E233" s="420"/>
      <c r="F233" s="427"/>
    </row>
    <row r="234" spans="1:6" ht="13.5">
      <c r="A234" s="402"/>
      <c r="B234" s="416"/>
      <c r="C234" s="403"/>
      <c r="D234" s="429"/>
      <c r="E234" s="420"/>
      <c r="F234" s="427"/>
    </row>
    <row r="235" spans="1:8" ht="13.5">
      <c r="A235" s="403" t="s">
        <v>146</v>
      </c>
      <c r="B235" s="435" t="s">
        <v>147</v>
      </c>
      <c r="C235" s="435"/>
      <c r="D235" s="438"/>
      <c r="E235" s="439"/>
      <c r="F235" s="413"/>
      <c r="G235" s="413">
        <f>G173</f>
        <v>0</v>
      </c>
      <c r="H235" s="413">
        <f>H173</f>
        <v>0</v>
      </c>
    </row>
    <row r="236" spans="1:8" ht="13.5">
      <c r="A236" s="402" t="s">
        <v>148</v>
      </c>
      <c r="B236" s="407" t="s">
        <v>149</v>
      </c>
      <c r="C236" s="403"/>
      <c r="D236" s="440"/>
      <c r="E236" s="420"/>
      <c r="F236" s="398"/>
      <c r="G236" s="398">
        <f>G202</f>
        <v>0</v>
      </c>
      <c r="H236" s="398">
        <f>H202</f>
        <v>0</v>
      </c>
    </row>
    <row r="237" spans="1:8" ht="13.5">
      <c r="A237" s="402" t="s">
        <v>150</v>
      </c>
      <c r="B237" s="407" t="s">
        <v>151</v>
      </c>
      <c r="C237" s="403"/>
      <c r="D237" s="440"/>
      <c r="E237" s="420"/>
      <c r="F237" s="398"/>
      <c r="G237" s="398">
        <f>G214</f>
        <v>0</v>
      </c>
      <c r="H237" s="398">
        <f>H214</f>
        <v>0</v>
      </c>
    </row>
    <row r="238" spans="1:8" ht="13.5">
      <c r="A238" s="402" t="s">
        <v>152</v>
      </c>
      <c r="B238" s="435" t="s">
        <v>153</v>
      </c>
      <c r="C238" s="403"/>
      <c r="D238" s="440"/>
      <c r="E238" s="420"/>
      <c r="F238" s="398"/>
      <c r="G238" s="398">
        <f>G230</f>
        <v>0</v>
      </c>
      <c r="H238" s="398">
        <f>H230</f>
        <v>0</v>
      </c>
    </row>
    <row r="239" spans="1:8" ht="14.25" thickBot="1">
      <c r="A239" s="441"/>
      <c r="B239" s="442"/>
      <c r="C239" s="403"/>
      <c r="D239" s="440"/>
      <c r="E239" s="420"/>
      <c r="F239" s="443"/>
      <c r="G239" s="443"/>
      <c r="H239" s="443"/>
    </row>
    <row r="240" spans="1:8" ht="14.25" thickBot="1">
      <c r="A240" s="422"/>
      <c r="B240" s="423" t="s">
        <v>154</v>
      </c>
      <c r="C240" s="423"/>
      <c r="D240" s="424"/>
      <c r="E240" s="425"/>
      <c r="F240" s="426"/>
      <c r="G240" s="426">
        <f>SUM(G231:G239)</f>
        <v>0</v>
      </c>
      <c r="H240" s="426">
        <f>SUM(H231:H239)</f>
        <v>0</v>
      </c>
    </row>
    <row r="241" spans="1:6" ht="13.5">
      <c r="A241" s="402"/>
      <c r="B241" s="435"/>
      <c r="C241" s="403"/>
      <c r="D241" s="440"/>
      <c r="E241" s="420"/>
      <c r="F241" s="444"/>
    </row>
    <row r="242" spans="1:6" ht="13.5">
      <c r="A242" s="441"/>
      <c r="B242" s="435"/>
      <c r="C242" s="403"/>
      <c r="D242" s="440"/>
      <c r="E242" s="420"/>
      <c r="F242" s="420"/>
    </row>
    <row r="243" spans="1:6" ht="13.5">
      <c r="A243" s="402"/>
      <c r="B243" s="416"/>
      <c r="C243" s="420"/>
      <c r="D243" s="429"/>
      <c r="E243" s="416"/>
      <c r="F243" s="427"/>
    </row>
    <row r="244" spans="1:6" ht="13.5">
      <c r="A244" s="402"/>
      <c r="B244" s="416"/>
      <c r="C244" s="420"/>
      <c r="D244" s="429"/>
      <c r="E244" s="416"/>
      <c r="F244" s="427"/>
    </row>
    <row r="245" spans="1:6" ht="13.5">
      <c r="A245" s="402"/>
      <c r="B245" s="416"/>
      <c r="C245" s="403"/>
      <c r="D245" s="429"/>
      <c r="E245" s="420"/>
      <c r="F245" s="427"/>
    </row>
    <row r="246" spans="1:6" ht="13.5">
      <c r="A246" s="402"/>
      <c r="B246" s="416"/>
      <c r="C246" s="420"/>
      <c r="D246" s="429"/>
      <c r="E246" s="416"/>
      <c r="F246" s="427"/>
    </row>
    <row r="247" spans="1:6" ht="13.5">
      <c r="A247" s="416"/>
      <c r="B247" s="416"/>
      <c r="C247" s="416"/>
      <c r="D247" s="416"/>
      <c r="E247" s="416"/>
      <c r="F247" s="416"/>
    </row>
  </sheetData>
  <sheetProtection sheet="1" objects="1" scenarios="1"/>
  <printOptions/>
  <pageMargins left="0.7" right="0.7" top="0.75" bottom="0.75" header="0.3" footer="0.3"/>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N117"/>
  <sheetViews>
    <sheetView zoomScale="115" zoomScaleNormal="115" zoomScalePageLayoutView="0" workbookViewId="0" topLeftCell="A1">
      <pane ySplit="2" topLeftCell="BM3" activePane="bottomLeft" state="frozen"/>
      <selection pane="topLeft" activeCell="A1" sqref="A1"/>
      <selection pane="bottomLeft" activeCell="E5" sqref="E5"/>
    </sheetView>
  </sheetViews>
  <sheetFormatPr defaultColWidth="9.140625" defaultRowHeight="12.75"/>
  <cols>
    <col min="1" max="1" width="6.140625" style="205" bestFit="1" customWidth="1"/>
    <col min="2" max="2" width="40.28125" style="205" customWidth="1"/>
    <col min="3" max="3" width="8.00390625" style="205" bestFit="1" customWidth="1"/>
    <col min="4" max="4" width="10.8515625" style="205" bestFit="1" customWidth="1"/>
    <col min="5" max="5" width="14.421875" style="205" customWidth="1"/>
    <col min="6" max="6" width="17.28125" style="205" customWidth="1"/>
    <col min="7" max="7" width="15.00390625" style="205" customWidth="1"/>
    <col min="8" max="8" width="16.28125" style="205" customWidth="1"/>
    <col min="9" max="16384" width="9.140625" style="205" customWidth="1"/>
  </cols>
  <sheetData>
    <row r="1" spans="1:10" s="63" customFormat="1" ht="31.5" customHeight="1">
      <c r="A1" s="56" t="s">
        <v>720</v>
      </c>
      <c r="B1" s="57" t="s">
        <v>721</v>
      </c>
      <c r="C1" s="57" t="s">
        <v>186</v>
      </c>
      <c r="D1" s="58" t="s">
        <v>187</v>
      </c>
      <c r="E1" s="59" t="s">
        <v>1256</v>
      </c>
      <c r="F1" s="59" t="s">
        <v>1255</v>
      </c>
      <c r="G1" s="59" t="s">
        <v>1257</v>
      </c>
      <c r="H1" s="60" t="s">
        <v>1254</v>
      </c>
      <c r="I1" s="445"/>
      <c r="J1" s="445"/>
    </row>
    <row r="2" spans="1:10" s="69" customFormat="1" ht="13.5">
      <c r="A2" s="399">
        <v>1</v>
      </c>
      <c r="B2" s="400">
        <v>2</v>
      </c>
      <c r="C2" s="400">
        <v>3</v>
      </c>
      <c r="D2" s="401">
        <v>4</v>
      </c>
      <c r="E2" s="209">
        <v>5</v>
      </c>
      <c r="F2" s="210">
        <v>6</v>
      </c>
      <c r="G2" s="211">
        <v>7</v>
      </c>
      <c r="H2" s="211">
        <v>8</v>
      </c>
      <c r="I2" s="445"/>
      <c r="J2" s="445"/>
    </row>
    <row r="3" spans="1:6" s="452" customFormat="1" ht="12.75">
      <c r="A3" s="446"/>
      <c r="B3" s="447"/>
      <c r="C3" s="448"/>
      <c r="D3" s="449"/>
      <c r="E3" s="450"/>
      <c r="F3" s="451"/>
    </row>
    <row r="4" spans="1:6" s="452" customFormat="1" ht="12.75">
      <c r="A4" s="453" t="s">
        <v>188</v>
      </c>
      <c r="B4" s="454" t="s">
        <v>310</v>
      </c>
      <c r="C4" s="455"/>
      <c r="D4" s="456"/>
      <c r="E4" s="457"/>
      <c r="F4" s="458"/>
    </row>
    <row r="5" spans="1:8" s="452" customFormat="1" ht="52.5">
      <c r="A5" s="459"/>
      <c r="B5" s="460" t="s">
        <v>311</v>
      </c>
      <c r="C5" s="461" t="s">
        <v>105</v>
      </c>
      <c r="D5" s="462">
        <v>1</v>
      </c>
      <c r="E5" s="36"/>
      <c r="F5" s="464">
        <f aca="true" t="shared" si="0" ref="F5:F24">E5*1.2</f>
        <v>0</v>
      </c>
      <c r="G5" s="465">
        <f aca="true" t="shared" si="1" ref="G5:G24">D5*E5</f>
        <v>0</v>
      </c>
      <c r="H5" s="464">
        <f aca="true" t="shared" si="2" ref="H5:H24">G5*1.2</f>
        <v>0</v>
      </c>
    </row>
    <row r="6" spans="1:8" s="452" customFormat="1" ht="264">
      <c r="A6" s="466">
        <v>1</v>
      </c>
      <c r="B6" s="467" t="s">
        <v>312</v>
      </c>
      <c r="C6" s="468" t="s">
        <v>293</v>
      </c>
      <c r="D6" s="469">
        <v>1</v>
      </c>
      <c r="E6" s="36"/>
      <c r="F6" s="464">
        <f t="shared" si="0"/>
        <v>0</v>
      </c>
      <c r="G6" s="465">
        <f t="shared" si="1"/>
        <v>0</v>
      </c>
      <c r="H6" s="464">
        <f t="shared" si="2"/>
        <v>0</v>
      </c>
    </row>
    <row r="7" spans="1:8" s="452" customFormat="1" ht="250.5">
      <c r="A7" s="466">
        <v>2</v>
      </c>
      <c r="B7" s="467" t="s">
        <v>313</v>
      </c>
      <c r="C7" s="468" t="s">
        <v>293</v>
      </c>
      <c r="D7" s="469">
        <v>5</v>
      </c>
      <c r="E7" s="36"/>
      <c r="F7" s="464">
        <f t="shared" si="0"/>
        <v>0</v>
      </c>
      <c r="G7" s="465">
        <f t="shared" si="1"/>
        <v>0</v>
      </c>
      <c r="H7" s="464">
        <f t="shared" si="2"/>
        <v>0</v>
      </c>
    </row>
    <row r="8" spans="1:8" s="452" customFormat="1" ht="26.25">
      <c r="A8" s="470">
        <v>3</v>
      </c>
      <c r="B8" s="471" t="s">
        <v>314</v>
      </c>
      <c r="C8" s="461" t="s">
        <v>201</v>
      </c>
      <c r="D8" s="462">
        <v>840</v>
      </c>
      <c r="E8" s="36"/>
      <c r="F8" s="464">
        <f t="shared" si="0"/>
        <v>0</v>
      </c>
      <c r="G8" s="465">
        <f t="shared" si="1"/>
        <v>0</v>
      </c>
      <c r="H8" s="464">
        <f t="shared" si="2"/>
        <v>0</v>
      </c>
    </row>
    <row r="9" spans="1:8" s="452" customFormat="1" ht="250.5">
      <c r="A9" s="472">
        <v>4</v>
      </c>
      <c r="B9" s="471" t="s">
        <v>684</v>
      </c>
      <c r="C9" s="461" t="s">
        <v>293</v>
      </c>
      <c r="D9" s="462">
        <v>1</v>
      </c>
      <c r="E9" s="36"/>
      <c r="F9" s="464">
        <f t="shared" si="0"/>
        <v>0</v>
      </c>
      <c r="G9" s="465">
        <f t="shared" si="1"/>
        <v>0</v>
      </c>
      <c r="H9" s="464">
        <f t="shared" si="2"/>
        <v>0</v>
      </c>
    </row>
    <row r="10" spans="1:8" s="452" customFormat="1" ht="66">
      <c r="A10" s="466">
        <v>5</v>
      </c>
      <c r="B10" s="473" t="s">
        <v>685</v>
      </c>
      <c r="C10" s="461" t="s">
        <v>609</v>
      </c>
      <c r="D10" s="462">
        <v>42200</v>
      </c>
      <c r="E10" s="36"/>
      <c r="F10" s="464">
        <f t="shared" si="0"/>
        <v>0</v>
      </c>
      <c r="G10" s="465">
        <f t="shared" si="1"/>
        <v>0</v>
      </c>
      <c r="H10" s="464">
        <f t="shared" si="2"/>
        <v>0</v>
      </c>
    </row>
    <row r="11" spans="1:8" s="452" customFormat="1" ht="105">
      <c r="A11" s="474"/>
      <c r="B11" s="473" t="s">
        <v>686</v>
      </c>
      <c r="C11" s="475" t="s">
        <v>609</v>
      </c>
      <c r="D11" s="469">
        <v>200</v>
      </c>
      <c r="E11" s="36"/>
      <c r="F11" s="464">
        <f t="shared" si="0"/>
        <v>0</v>
      </c>
      <c r="G11" s="465">
        <f t="shared" si="1"/>
        <v>0</v>
      </c>
      <c r="H11" s="464">
        <f t="shared" si="2"/>
        <v>0</v>
      </c>
    </row>
    <row r="12" spans="1:8" s="452" customFormat="1" ht="118.5">
      <c r="A12" s="474"/>
      <c r="B12" s="473" t="s">
        <v>687</v>
      </c>
      <c r="C12" s="475" t="s">
        <v>913</v>
      </c>
      <c r="D12" s="469">
        <v>42</v>
      </c>
      <c r="E12" s="36"/>
      <c r="F12" s="464">
        <f t="shared" si="0"/>
        <v>0</v>
      </c>
      <c r="G12" s="465">
        <f t="shared" si="1"/>
        <v>0</v>
      </c>
      <c r="H12" s="464">
        <f t="shared" si="2"/>
        <v>0</v>
      </c>
    </row>
    <row r="13" spans="1:8" s="452" customFormat="1" ht="66">
      <c r="A13" s="474"/>
      <c r="B13" s="471" t="s">
        <v>688</v>
      </c>
      <c r="C13" s="475" t="s">
        <v>913</v>
      </c>
      <c r="D13" s="469">
        <v>14</v>
      </c>
      <c r="E13" s="36"/>
      <c r="F13" s="464">
        <f t="shared" si="0"/>
        <v>0</v>
      </c>
      <c r="G13" s="465">
        <f t="shared" si="1"/>
        <v>0</v>
      </c>
      <c r="H13" s="464">
        <f t="shared" si="2"/>
        <v>0</v>
      </c>
    </row>
    <row r="14" spans="1:8" s="452" customFormat="1" ht="52.5">
      <c r="A14" s="474"/>
      <c r="B14" s="471" t="s">
        <v>689</v>
      </c>
      <c r="C14" s="475" t="s">
        <v>913</v>
      </c>
      <c r="D14" s="469">
        <v>12</v>
      </c>
      <c r="E14" s="36"/>
      <c r="F14" s="464">
        <f t="shared" si="0"/>
        <v>0</v>
      </c>
      <c r="G14" s="465">
        <f t="shared" si="1"/>
        <v>0</v>
      </c>
      <c r="H14" s="464">
        <f t="shared" si="2"/>
        <v>0</v>
      </c>
    </row>
    <row r="15" spans="1:10" s="452" customFormat="1" ht="26.25">
      <c r="A15" s="474"/>
      <c r="B15" s="471" t="s">
        <v>0</v>
      </c>
      <c r="C15" s="475" t="s">
        <v>913</v>
      </c>
      <c r="D15" s="469">
        <v>100</v>
      </c>
      <c r="E15" s="36"/>
      <c r="F15" s="464">
        <f t="shared" si="0"/>
        <v>0</v>
      </c>
      <c r="G15" s="465">
        <f t="shared" si="1"/>
        <v>0</v>
      </c>
      <c r="H15" s="464">
        <f t="shared" si="2"/>
        <v>0</v>
      </c>
      <c r="J15" s="476"/>
    </row>
    <row r="16" spans="1:8" s="452" customFormat="1" ht="26.25">
      <c r="A16" s="474"/>
      <c r="B16" s="471" t="s">
        <v>1</v>
      </c>
      <c r="C16" s="475" t="s">
        <v>913</v>
      </c>
      <c r="D16" s="469">
        <v>200</v>
      </c>
      <c r="E16" s="36"/>
      <c r="F16" s="464">
        <f t="shared" si="0"/>
        <v>0</v>
      </c>
      <c r="G16" s="465">
        <f t="shared" si="1"/>
        <v>0</v>
      </c>
      <c r="H16" s="464">
        <f t="shared" si="2"/>
        <v>0</v>
      </c>
    </row>
    <row r="17" spans="1:8" s="452" customFormat="1" ht="26.25">
      <c r="A17" s="474"/>
      <c r="B17" s="471" t="s">
        <v>2</v>
      </c>
      <c r="C17" s="475" t="s">
        <v>913</v>
      </c>
      <c r="D17" s="469">
        <v>200</v>
      </c>
      <c r="E17" s="36"/>
      <c r="F17" s="464">
        <f t="shared" si="0"/>
        <v>0</v>
      </c>
      <c r="G17" s="465">
        <f t="shared" si="1"/>
        <v>0</v>
      </c>
      <c r="H17" s="464">
        <f t="shared" si="2"/>
        <v>0</v>
      </c>
    </row>
    <row r="18" spans="1:8" s="452" customFormat="1" ht="26.25">
      <c r="A18" s="472"/>
      <c r="B18" s="471" t="s">
        <v>3</v>
      </c>
      <c r="C18" s="461" t="s">
        <v>201</v>
      </c>
      <c r="D18" s="462">
        <v>100</v>
      </c>
      <c r="E18" s="36"/>
      <c r="F18" s="464">
        <f t="shared" si="0"/>
        <v>0</v>
      </c>
      <c r="G18" s="465">
        <f t="shared" si="1"/>
        <v>0</v>
      </c>
      <c r="H18" s="464">
        <f t="shared" si="2"/>
        <v>0</v>
      </c>
    </row>
    <row r="19" spans="1:10" s="452" customFormat="1" ht="12.75">
      <c r="A19" s="474"/>
      <c r="B19" s="471" t="s">
        <v>1043</v>
      </c>
      <c r="C19" s="475" t="s">
        <v>609</v>
      </c>
      <c r="D19" s="469">
        <v>500</v>
      </c>
      <c r="E19" s="36"/>
      <c r="F19" s="464">
        <f t="shared" si="0"/>
        <v>0</v>
      </c>
      <c r="G19" s="465">
        <f t="shared" si="1"/>
        <v>0</v>
      </c>
      <c r="H19" s="464">
        <f t="shared" si="2"/>
        <v>0</v>
      </c>
      <c r="J19" s="476"/>
    </row>
    <row r="20" spans="1:8" s="452" customFormat="1" ht="12.75">
      <c r="A20" s="474"/>
      <c r="B20" s="471" t="s">
        <v>1044</v>
      </c>
      <c r="C20" s="475" t="s">
        <v>609</v>
      </c>
      <c r="D20" s="469">
        <v>100</v>
      </c>
      <c r="E20" s="36"/>
      <c r="F20" s="464">
        <f t="shared" si="0"/>
        <v>0</v>
      </c>
      <c r="G20" s="465">
        <f t="shared" si="1"/>
        <v>0</v>
      </c>
      <c r="H20" s="464">
        <f t="shared" si="2"/>
        <v>0</v>
      </c>
    </row>
    <row r="21" spans="1:8" s="452" customFormat="1" ht="12.75">
      <c r="A21" s="472"/>
      <c r="B21" s="471" t="s">
        <v>1045</v>
      </c>
      <c r="C21" s="461" t="s">
        <v>609</v>
      </c>
      <c r="D21" s="462">
        <v>100</v>
      </c>
      <c r="E21" s="36"/>
      <c r="F21" s="464">
        <f t="shared" si="0"/>
        <v>0</v>
      </c>
      <c r="G21" s="465">
        <f t="shared" si="1"/>
        <v>0</v>
      </c>
      <c r="H21" s="464">
        <f t="shared" si="2"/>
        <v>0</v>
      </c>
    </row>
    <row r="22" spans="1:8" s="452" customFormat="1" ht="12.75">
      <c r="A22" s="472">
        <v>6</v>
      </c>
      <c r="B22" s="471" t="s">
        <v>4</v>
      </c>
      <c r="C22" s="461" t="s">
        <v>5</v>
      </c>
      <c r="D22" s="462">
        <v>1</v>
      </c>
      <c r="E22" s="36"/>
      <c r="F22" s="464">
        <f t="shared" si="0"/>
        <v>0</v>
      </c>
      <c r="G22" s="465">
        <f t="shared" si="1"/>
        <v>0</v>
      </c>
      <c r="H22" s="464">
        <f t="shared" si="2"/>
        <v>0</v>
      </c>
    </row>
    <row r="23" spans="1:8" s="452" customFormat="1" ht="26.25">
      <c r="A23" s="472">
        <v>7</v>
      </c>
      <c r="B23" s="477" t="s">
        <v>6</v>
      </c>
      <c r="C23" s="478" t="s">
        <v>609</v>
      </c>
      <c r="D23" s="479">
        <v>500</v>
      </c>
      <c r="E23" s="36"/>
      <c r="F23" s="464">
        <f t="shared" si="0"/>
        <v>0</v>
      </c>
      <c r="G23" s="465">
        <f t="shared" si="1"/>
        <v>0</v>
      </c>
      <c r="H23" s="464">
        <f t="shared" si="2"/>
        <v>0</v>
      </c>
    </row>
    <row r="24" spans="1:8" s="452" customFormat="1" ht="39">
      <c r="A24" s="470">
        <v>8</v>
      </c>
      <c r="B24" s="471" t="s">
        <v>7</v>
      </c>
      <c r="C24" s="461" t="s">
        <v>5</v>
      </c>
      <c r="D24" s="462">
        <v>1</v>
      </c>
      <c r="E24" s="36"/>
      <c r="F24" s="464">
        <f t="shared" si="0"/>
        <v>0</v>
      </c>
      <c r="G24" s="465">
        <f t="shared" si="1"/>
        <v>0</v>
      </c>
      <c r="H24" s="464">
        <f t="shared" si="2"/>
        <v>0</v>
      </c>
    </row>
    <row r="25" spans="1:6" s="452" customFormat="1" ht="12.75">
      <c r="A25" s="842">
        <v>9</v>
      </c>
      <c r="B25" s="480" t="s">
        <v>8</v>
      </c>
      <c r="C25" s="461"/>
      <c r="D25" s="462"/>
      <c r="E25" s="463"/>
      <c r="F25" s="464"/>
    </row>
    <row r="26" spans="1:8" s="452" customFormat="1" ht="14.25">
      <c r="A26" s="843"/>
      <c r="B26" s="480" t="s">
        <v>9</v>
      </c>
      <c r="C26" s="478"/>
      <c r="D26" s="479"/>
      <c r="E26" s="463"/>
      <c r="F26" s="464"/>
      <c r="H26" s="481"/>
    </row>
    <row r="27" spans="1:8" s="476" customFormat="1" ht="52.5">
      <c r="A27" s="843"/>
      <c r="B27" s="477" t="s">
        <v>10</v>
      </c>
      <c r="C27" s="478" t="s">
        <v>913</v>
      </c>
      <c r="D27" s="479">
        <v>2</v>
      </c>
      <c r="E27" s="36"/>
      <c r="F27" s="464">
        <f>E27*1.2</f>
        <v>0</v>
      </c>
      <c r="G27" s="465">
        <f>D27*E27</f>
        <v>0</v>
      </c>
      <c r="H27" s="464">
        <f>G27*1.2</f>
        <v>0</v>
      </c>
    </row>
    <row r="28" spans="1:8" s="452" customFormat="1" ht="158.25">
      <c r="A28" s="843"/>
      <c r="B28" s="477" t="s">
        <v>11</v>
      </c>
      <c r="C28" s="478" t="s">
        <v>913</v>
      </c>
      <c r="D28" s="479">
        <v>3</v>
      </c>
      <c r="E28" s="36"/>
      <c r="F28" s="464">
        <f>E28*1.2</f>
        <v>0</v>
      </c>
      <c r="G28" s="465">
        <f>D28*E28</f>
        <v>0</v>
      </c>
      <c r="H28" s="464">
        <f>G28*1.2</f>
        <v>0</v>
      </c>
    </row>
    <row r="29" spans="1:8" s="452" customFormat="1" ht="14.25">
      <c r="A29" s="843"/>
      <c r="B29" s="480" t="s">
        <v>12</v>
      </c>
      <c r="C29" s="478"/>
      <c r="D29" s="479"/>
      <c r="E29" s="463"/>
      <c r="F29" s="464"/>
      <c r="H29" s="482"/>
    </row>
    <row r="30" spans="1:8" s="452" customFormat="1" ht="52.5">
      <c r="A30" s="843"/>
      <c r="B30" s="477" t="s">
        <v>10</v>
      </c>
      <c r="C30" s="478" t="s">
        <v>913</v>
      </c>
      <c r="D30" s="479">
        <v>2</v>
      </c>
      <c r="E30" s="36"/>
      <c r="F30" s="464">
        <f>E30*1.2</f>
        <v>0</v>
      </c>
      <c r="G30" s="465">
        <f>D30*E30</f>
        <v>0</v>
      </c>
      <c r="H30" s="464">
        <f>G30*1.2</f>
        <v>0</v>
      </c>
    </row>
    <row r="31" spans="1:8" s="452" customFormat="1" ht="158.25">
      <c r="A31" s="843"/>
      <c r="B31" s="477" t="s">
        <v>11</v>
      </c>
      <c r="C31" s="478" t="s">
        <v>913</v>
      </c>
      <c r="D31" s="479">
        <v>6</v>
      </c>
      <c r="E31" s="36"/>
      <c r="F31" s="464">
        <f>E31*1.2</f>
        <v>0</v>
      </c>
      <c r="G31" s="465">
        <f>D31*E31</f>
        <v>0</v>
      </c>
      <c r="H31" s="464">
        <f>G31*1.2</f>
        <v>0</v>
      </c>
    </row>
    <row r="32" spans="1:8" s="452" customFormat="1" ht="14.25">
      <c r="A32" s="843"/>
      <c r="B32" s="483" t="s">
        <v>13</v>
      </c>
      <c r="C32" s="478"/>
      <c r="D32" s="479"/>
      <c r="E32" s="463"/>
      <c r="F32" s="464"/>
      <c r="H32" s="482"/>
    </row>
    <row r="33" spans="1:8" s="452" customFormat="1" ht="52.5">
      <c r="A33" s="843"/>
      <c r="B33" s="477" t="s">
        <v>10</v>
      </c>
      <c r="C33" s="478" t="s">
        <v>913</v>
      </c>
      <c r="D33" s="479">
        <v>2</v>
      </c>
      <c r="E33" s="36"/>
      <c r="F33" s="464">
        <f>E33*1.2</f>
        <v>0</v>
      </c>
      <c r="G33" s="465">
        <f>D33*E33</f>
        <v>0</v>
      </c>
      <c r="H33" s="464">
        <f>G33*1.2</f>
        <v>0</v>
      </c>
    </row>
    <row r="34" spans="1:8" s="452" customFormat="1" ht="158.25">
      <c r="A34" s="843"/>
      <c r="B34" s="477" t="s">
        <v>11</v>
      </c>
      <c r="C34" s="478" t="s">
        <v>913</v>
      </c>
      <c r="D34" s="479">
        <v>5</v>
      </c>
      <c r="E34" s="36"/>
      <c r="F34" s="464">
        <f>E34*1.2</f>
        <v>0</v>
      </c>
      <c r="G34" s="465">
        <f>D34*E34</f>
        <v>0</v>
      </c>
      <c r="H34" s="464">
        <f>G34*1.2</f>
        <v>0</v>
      </c>
    </row>
    <row r="35" spans="1:8" s="452" customFormat="1" ht="14.25">
      <c r="A35" s="843"/>
      <c r="B35" s="483" t="s">
        <v>14</v>
      </c>
      <c r="C35" s="478"/>
      <c r="D35" s="479"/>
      <c r="E35" s="463"/>
      <c r="F35" s="464"/>
      <c r="H35" s="481"/>
    </row>
    <row r="36" spans="1:8" s="452" customFormat="1" ht="52.5">
      <c r="A36" s="843"/>
      <c r="B36" s="477" t="s">
        <v>10</v>
      </c>
      <c r="C36" s="478" t="s">
        <v>913</v>
      </c>
      <c r="D36" s="479">
        <v>1</v>
      </c>
      <c r="E36" s="36"/>
      <c r="F36" s="464">
        <f>E36*1.2</f>
        <v>0</v>
      </c>
      <c r="G36" s="465">
        <f>D36*E36</f>
        <v>0</v>
      </c>
      <c r="H36" s="464">
        <f>G36*1.2</f>
        <v>0</v>
      </c>
    </row>
    <row r="37" spans="1:8" s="452" customFormat="1" ht="158.25">
      <c r="A37" s="843"/>
      <c r="B37" s="477" t="s">
        <v>11</v>
      </c>
      <c r="C37" s="478" t="s">
        <v>913</v>
      </c>
      <c r="D37" s="479">
        <v>5</v>
      </c>
      <c r="E37" s="36"/>
      <c r="F37" s="464">
        <f>E37*1.2</f>
        <v>0</v>
      </c>
      <c r="G37" s="465">
        <f>D37*E37</f>
        <v>0</v>
      </c>
      <c r="H37" s="464">
        <f>G37*1.2</f>
        <v>0</v>
      </c>
    </row>
    <row r="38" spans="1:8" s="452" customFormat="1" ht="14.25">
      <c r="A38" s="843"/>
      <c r="B38" s="484" t="s">
        <v>15</v>
      </c>
      <c r="C38" s="478"/>
      <c r="D38" s="479"/>
      <c r="E38" s="463"/>
      <c r="F38" s="464"/>
      <c r="H38" s="482"/>
    </row>
    <row r="39" spans="1:8" s="452" customFormat="1" ht="52.5">
      <c r="A39" s="843"/>
      <c r="B39" s="471" t="s">
        <v>10</v>
      </c>
      <c r="C39" s="478" t="s">
        <v>913</v>
      </c>
      <c r="D39" s="479">
        <v>2</v>
      </c>
      <c r="E39" s="36"/>
      <c r="F39" s="464">
        <f>E39*1.2</f>
        <v>0</v>
      </c>
      <c r="G39" s="465">
        <f>D39*E39</f>
        <v>0</v>
      </c>
      <c r="H39" s="464">
        <f>G39*1.2</f>
        <v>0</v>
      </c>
    </row>
    <row r="40" spans="1:14" s="452" customFormat="1" ht="171">
      <c r="A40" s="843"/>
      <c r="B40" s="477" t="s">
        <v>16</v>
      </c>
      <c r="C40" s="478" t="s">
        <v>913</v>
      </c>
      <c r="D40" s="479">
        <v>6</v>
      </c>
      <c r="E40" s="36"/>
      <c r="F40" s="464">
        <f>E40*1.2</f>
        <v>0</v>
      </c>
      <c r="G40" s="465">
        <f>D40*E40</f>
        <v>0</v>
      </c>
      <c r="H40" s="464">
        <f>G40*1.2</f>
        <v>0</v>
      </c>
      <c r="I40" s="485"/>
      <c r="J40" s="485"/>
      <c r="K40" s="485"/>
      <c r="L40" s="485"/>
      <c r="M40" s="485"/>
      <c r="N40" s="485"/>
    </row>
    <row r="41" spans="1:8" s="452" customFormat="1" ht="14.25">
      <c r="A41" s="843"/>
      <c r="B41" s="486" t="s">
        <v>17</v>
      </c>
      <c r="C41" s="478"/>
      <c r="D41" s="479"/>
      <c r="E41" s="463"/>
      <c r="F41" s="464"/>
      <c r="H41" s="482"/>
    </row>
    <row r="42" spans="1:8" s="452" customFormat="1" ht="52.5">
      <c r="A42" s="843"/>
      <c r="B42" s="471" t="s">
        <v>10</v>
      </c>
      <c r="C42" s="478" t="s">
        <v>913</v>
      </c>
      <c r="D42" s="479">
        <v>2</v>
      </c>
      <c r="E42" s="36"/>
      <c r="F42" s="464">
        <f>E42*1.2</f>
        <v>0</v>
      </c>
      <c r="G42" s="465">
        <f>D42*E42</f>
        <v>0</v>
      </c>
      <c r="H42" s="464">
        <f>G42*1.2</f>
        <v>0</v>
      </c>
    </row>
    <row r="43" spans="1:8" s="452" customFormat="1" ht="171.75" thickBot="1">
      <c r="A43" s="844"/>
      <c r="B43" s="477" t="s">
        <v>16</v>
      </c>
      <c r="C43" s="478" t="s">
        <v>913</v>
      </c>
      <c r="D43" s="479">
        <v>5</v>
      </c>
      <c r="E43" s="36"/>
      <c r="F43" s="464">
        <f>E43*1.2</f>
        <v>0</v>
      </c>
      <c r="G43" s="465">
        <f>D43*E43</f>
        <v>0</v>
      </c>
      <c r="H43" s="464">
        <f>G43*1.2</f>
        <v>0</v>
      </c>
    </row>
    <row r="44" spans="1:8" s="452" customFormat="1" ht="27" thickBot="1">
      <c r="A44" s="487"/>
      <c r="B44" s="488" t="str">
        <f>CONCATENATE("UKUPNO ",A4," - ",B4,":")</f>
        <v>UKUPNO I - СТРУКТУРАЛНИ КАБЛОВКИ СИСТЕМ:</v>
      </c>
      <c r="C44" s="489"/>
      <c r="D44" s="490"/>
      <c r="E44" s="491"/>
      <c r="F44" s="492"/>
      <c r="G44" s="492">
        <f>SUM(G5:G43)</f>
        <v>0</v>
      </c>
      <c r="H44" s="492">
        <f>SUM(H5:H43)</f>
        <v>0</v>
      </c>
    </row>
    <row r="45" spans="1:6" s="452" customFormat="1" ht="13.5">
      <c r="A45" s="446"/>
      <c r="B45" s="493"/>
      <c r="C45" s="448"/>
      <c r="D45" s="449"/>
      <c r="E45" s="450"/>
      <c r="F45" s="450"/>
    </row>
    <row r="46" spans="1:6" s="452" customFormat="1" ht="12.75">
      <c r="A46" s="494" t="s">
        <v>881</v>
      </c>
      <c r="B46" s="495" t="s">
        <v>18</v>
      </c>
      <c r="C46" s="496"/>
      <c r="D46" s="497"/>
      <c r="E46" s="457"/>
      <c r="F46" s="458"/>
    </row>
    <row r="47" spans="1:8" s="452" customFormat="1" ht="52.5">
      <c r="A47" s="459"/>
      <c r="B47" s="460" t="s">
        <v>19</v>
      </c>
      <c r="C47" s="461" t="s">
        <v>105</v>
      </c>
      <c r="D47" s="462">
        <v>1</v>
      </c>
      <c r="E47" s="36"/>
      <c r="F47" s="464">
        <f aca="true" t="shared" si="3" ref="F47:F55">E47*1.2</f>
        <v>0</v>
      </c>
      <c r="G47" s="465">
        <f aca="true" t="shared" si="4" ref="G47:G55">D47*E47</f>
        <v>0</v>
      </c>
      <c r="H47" s="464">
        <f aca="true" t="shared" si="5" ref="H47:H55">G47*1.2</f>
        <v>0</v>
      </c>
    </row>
    <row r="48" spans="1:8" s="452" customFormat="1" ht="171">
      <c r="A48" s="498">
        <v>1</v>
      </c>
      <c r="B48" s="499" t="s">
        <v>20</v>
      </c>
      <c r="C48" s="500" t="s">
        <v>913</v>
      </c>
      <c r="D48" s="501">
        <v>1</v>
      </c>
      <c r="E48" s="36"/>
      <c r="F48" s="464">
        <f t="shared" si="3"/>
        <v>0</v>
      </c>
      <c r="G48" s="465">
        <f t="shared" si="4"/>
        <v>0</v>
      </c>
      <c r="H48" s="464">
        <f t="shared" si="5"/>
        <v>0</v>
      </c>
    </row>
    <row r="49" spans="1:8" s="452" customFormat="1" ht="105">
      <c r="A49" s="498">
        <v>2</v>
      </c>
      <c r="B49" s="499" t="s">
        <v>21</v>
      </c>
      <c r="C49" s="500" t="s">
        <v>913</v>
      </c>
      <c r="D49" s="501">
        <v>1</v>
      </c>
      <c r="E49" s="36"/>
      <c r="F49" s="464">
        <f t="shared" si="3"/>
        <v>0</v>
      </c>
      <c r="G49" s="465">
        <f t="shared" si="4"/>
        <v>0</v>
      </c>
      <c r="H49" s="464">
        <f t="shared" si="5"/>
        <v>0</v>
      </c>
    </row>
    <row r="50" spans="1:8" s="452" customFormat="1" ht="105">
      <c r="A50" s="498">
        <v>3</v>
      </c>
      <c r="B50" s="499" t="s">
        <v>22</v>
      </c>
      <c r="C50" s="500" t="s">
        <v>913</v>
      </c>
      <c r="D50" s="501">
        <v>14</v>
      </c>
      <c r="E50" s="36"/>
      <c r="F50" s="464">
        <f t="shared" si="3"/>
        <v>0</v>
      </c>
      <c r="G50" s="465">
        <f t="shared" si="4"/>
        <v>0</v>
      </c>
      <c r="H50" s="464">
        <f t="shared" si="5"/>
        <v>0</v>
      </c>
    </row>
    <row r="51" spans="1:8" s="452" customFormat="1" ht="105">
      <c r="A51" s="502">
        <v>4</v>
      </c>
      <c r="B51" s="499" t="s">
        <v>23</v>
      </c>
      <c r="C51" s="500" t="s">
        <v>913</v>
      </c>
      <c r="D51" s="501">
        <v>6</v>
      </c>
      <c r="E51" s="36"/>
      <c r="F51" s="464">
        <f t="shared" si="3"/>
        <v>0</v>
      </c>
      <c r="G51" s="465">
        <f t="shared" si="4"/>
        <v>0</v>
      </c>
      <c r="H51" s="464">
        <f t="shared" si="5"/>
        <v>0</v>
      </c>
    </row>
    <row r="52" spans="1:8" s="452" customFormat="1" ht="52.5">
      <c r="A52" s="503"/>
      <c r="B52" s="499" t="s">
        <v>24</v>
      </c>
      <c r="C52" s="500" t="s">
        <v>913</v>
      </c>
      <c r="D52" s="501">
        <v>1</v>
      </c>
      <c r="E52" s="36"/>
      <c r="F52" s="464">
        <f t="shared" si="3"/>
        <v>0</v>
      </c>
      <c r="G52" s="465">
        <f t="shared" si="4"/>
        <v>0</v>
      </c>
      <c r="H52" s="464">
        <f t="shared" si="5"/>
        <v>0</v>
      </c>
    </row>
    <row r="53" spans="1:8" s="452" customFormat="1" ht="66">
      <c r="A53" s="504"/>
      <c r="B53" s="505" t="s">
        <v>25</v>
      </c>
      <c r="C53" s="500" t="s">
        <v>609</v>
      </c>
      <c r="D53" s="501">
        <v>500</v>
      </c>
      <c r="E53" s="36"/>
      <c r="F53" s="464">
        <f t="shared" si="3"/>
        <v>0</v>
      </c>
      <c r="G53" s="465">
        <f t="shared" si="4"/>
        <v>0</v>
      </c>
      <c r="H53" s="464">
        <f t="shared" si="5"/>
        <v>0</v>
      </c>
    </row>
    <row r="54" spans="1:8" s="452" customFormat="1" ht="39">
      <c r="A54" s="504">
        <v>5</v>
      </c>
      <c r="B54" s="499" t="s">
        <v>339</v>
      </c>
      <c r="C54" s="500" t="s">
        <v>581</v>
      </c>
      <c r="D54" s="501">
        <v>1</v>
      </c>
      <c r="E54" s="36"/>
      <c r="F54" s="464">
        <f t="shared" si="3"/>
        <v>0</v>
      </c>
      <c r="G54" s="465">
        <f t="shared" si="4"/>
        <v>0</v>
      </c>
      <c r="H54" s="464">
        <f t="shared" si="5"/>
        <v>0</v>
      </c>
    </row>
    <row r="55" spans="1:8" s="452" customFormat="1" ht="27" thickBot="1">
      <c r="A55" s="503">
        <v>6</v>
      </c>
      <c r="B55" s="499" t="s">
        <v>340</v>
      </c>
      <c r="C55" s="500" t="s">
        <v>581</v>
      </c>
      <c r="D55" s="501">
        <v>1</v>
      </c>
      <c r="E55" s="36"/>
      <c r="F55" s="464">
        <f t="shared" si="3"/>
        <v>0</v>
      </c>
      <c r="G55" s="465">
        <f t="shared" si="4"/>
        <v>0</v>
      </c>
      <c r="H55" s="464">
        <f t="shared" si="5"/>
        <v>0</v>
      </c>
    </row>
    <row r="56" spans="1:8" s="452" customFormat="1" ht="13.5" thickBot="1">
      <c r="A56" s="506"/>
      <c r="B56" s="507" t="str">
        <f>CONCATENATE("УКУПНО",A46," - ",B46,":")</f>
        <v>УКУПНОII - ИНСТАЛАЦИЈА СИСТЕМА ЈЕДИНСТВЕНОГ ВРЕМЕНА:</v>
      </c>
      <c r="C56" s="508"/>
      <c r="D56" s="509"/>
      <c r="E56" s="510"/>
      <c r="F56" s="511"/>
      <c r="G56" s="511">
        <f>SUM(G47:G55)</f>
        <v>0</v>
      </c>
      <c r="H56" s="511">
        <f>SUM(H47:H55)</f>
        <v>0</v>
      </c>
    </row>
    <row r="57" spans="1:6" s="452" customFormat="1" ht="12.75">
      <c r="A57" s="512"/>
      <c r="B57" s="513"/>
      <c r="C57" s="514"/>
      <c r="D57" s="515"/>
      <c r="E57" s="516"/>
      <c r="F57" s="516"/>
    </row>
    <row r="58" spans="1:6" s="452" customFormat="1" ht="12.75">
      <c r="A58" s="517" t="s">
        <v>884</v>
      </c>
      <c r="B58" s="518" t="s">
        <v>341</v>
      </c>
      <c r="C58" s="519"/>
      <c r="D58" s="520"/>
      <c r="E58" s="521"/>
      <c r="F58" s="522"/>
    </row>
    <row r="59" spans="1:8" s="452" customFormat="1" ht="52.5">
      <c r="A59" s="459"/>
      <c r="B59" s="460" t="s">
        <v>19</v>
      </c>
      <c r="C59" s="461" t="s">
        <v>105</v>
      </c>
      <c r="D59" s="462">
        <v>1</v>
      </c>
      <c r="E59" s="36"/>
      <c r="F59" s="464">
        <f aca="true" t="shared" si="6" ref="F59:F78">E59*1.2</f>
        <v>0</v>
      </c>
      <c r="G59" s="465">
        <f aca="true" t="shared" si="7" ref="G59:G78">D59*E59</f>
        <v>0</v>
      </c>
      <c r="H59" s="464">
        <f aca="true" t="shared" si="8" ref="H59:H78">G59*1.2</f>
        <v>0</v>
      </c>
    </row>
    <row r="60" spans="1:8" s="452" customFormat="1" ht="132">
      <c r="A60" s="470">
        <v>1</v>
      </c>
      <c r="B60" s="471" t="s">
        <v>342</v>
      </c>
      <c r="C60" s="461" t="s">
        <v>201</v>
      </c>
      <c r="D60" s="462">
        <v>4</v>
      </c>
      <c r="E60" s="36"/>
      <c r="F60" s="464">
        <f t="shared" si="6"/>
        <v>0</v>
      </c>
      <c r="G60" s="465">
        <f t="shared" si="7"/>
        <v>0</v>
      </c>
      <c r="H60" s="464">
        <f t="shared" si="8"/>
        <v>0</v>
      </c>
    </row>
    <row r="61" spans="1:8" s="452" customFormat="1" ht="184.5">
      <c r="A61" s="470">
        <v>2</v>
      </c>
      <c r="B61" s="471" t="s">
        <v>343</v>
      </c>
      <c r="C61" s="468" t="s">
        <v>201</v>
      </c>
      <c r="D61" s="523">
        <v>3</v>
      </c>
      <c r="E61" s="37"/>
      <c r="F61" s="464">
        <f t="shared" si="6"/>
        <v>0</v>
      </c>
      <c r="G61" s="465">
        <f t="shared" si="7"/>
        <v>0</v>
      </c>
      <c r="H61" s="464">
        <f t="shared" si="8"/>
        <v>0</v>
      </c>
    </row>
    <row r="62" spans="1:8" s="452" customFormat="1" ht="171">
      <c r="A62" s="470">
        <v>3</v>
      </c>
      <c r="B62" s="471" t="s">
        <v>344</v>
      </c>
      <c r="C62" s="461" t="s">
        <v>201</v>
      </c>
      <c r="D62" s="462">
        <v>1</v>
      </c>
      <c r="E62" s="36"/>
      <c r="F62" s="464">
        <f t="shared" si="6"/>
        <v>0</v>
      </c>
      <c r="G62" s="465">
        <f t="shared" si="7"/>
        <v>0</v>
      </c>
      <c r="H62" s="464">
        <f t="shared" si="8"/>
        <v>0</v>
      </c>
    </row>
    <row r="63" spans="1:8" s="452" customFormat="1" ht="26.25">
      <c r="A63" s="470">
        <v>4</v>
      </c>
      <c r="B63" s="471" t="s">
        <v>345</v>
      </c>
      <c r="C63" s="468" t="s">
        <v>201</v>
      </c>
      <c r="D63" s="523">
        <v>2</v>
      </c>
      <c r="E63" s="37"/>
      <c r="F63" s="464">
        <f t="shared" si="6"/>
        <v>0</v>
      </c>
      <c r="G63" s="465">
        <f t="shared" si="7"/>
        <v>0</v>
      </c>
      <c r="H63" s="464">
        <f t="shared" si="8"/>
        <v>0</v>
      </c>
    </row>
    <row r="64" spans="1:8" s="452" customFormat="1" ht="78.75">
      <c r="A64" s="470">
        <v>5</v>
      </c>
      <c r="B64" s="471" t="s">
        <v>346</v>
      </c>
      <c r="C64" s="475" t="s">
        <v>201</v>
      </c>
      <c r="D64" s="462">
        <v>1</v>
      </c>
      <c r="E64" s="36"/>
      <c r="F64" s="464">
        <f t="shared" si="6"/>
        <v>0</v>
      </c>
      <c r="G64" s="465">
        <f t="shared" si="7"/>
        <v>0</v>
      </c>
      <c r="H64" s="464">
        <f t="shared" si="8"/>
        <v>0</v>
      </c>
    </row>
    <row r="65" spans="1:8" s="452" customFormat="1" ht="26.25">
      <c r="A65" s="470">
        <v>6</v>
      </c>
      <c r="B65" s="471" t="s">
        <v>347</v>
      </c>
      <c r="C65" s="475" t="s">
        <v>201</v>
      </c>
      <c r="D65" s="462">
        <v>1</v>
      </c>
      <c r="E65" s="36"/>
      <c r="F65" s="464">
        <f t="shared" si="6"/>
        <v>0</v>
      </c>
      <c r="G65" s="465">
        <f t="shared" si="7"/>
        <v>0</v>
      </c>
      <c r="H65" s="464">
        <f t="shared" si="8"/>
        <v>0</v>
      </c>
    </row>
    <row r="66" spans="1:8" s="452" customFormat="1" ht="52.5">
      <c r="A66" s="466">
        <v>7</v>
      </c>
      <c r="B66" s="473" t="s">
        <v>348</v>
      </c>
      <c r="C66" s="468" t="s">
        <v>201</v>
      </c>
      <c r="D66" s="523">
        <v>1</v>
      </c>
      <c r="E66" s="38"/>
      <c r="F66" s="464">
        <f t="shared" si="6"/>
        <v>0</v>
      </c>
      <c r="G66" s="465">
        <f t="shared" si="7"/>
        <v>0</v>
      </c>
      <c r="H66" s="464">
        <f t="shared" si="8"/>
        <v>0</v>
      </c>
    </row>
    <row r="67" spans="1:8" s="452" customFormat="1" ht="224.25">
      <c r="A67" s="470">
        <v>8</v>
      </c>
      <c r="B67" s="471" t="s">
        <v>349</v>
      </c>
      <c r="C67" s="468" t="s">
        <v>201</v>
      </c>
      <c r="D67" s="523">
        <v>1</v>
      </c>
      <c r="E67" s="37"/>
      <c r="F67" s="464">
        <f t="shared" si="6"/>
        <v>0</v>
      </c>
      <c r="G67" s="465">
        <f t="shared" si="7"/>
        <v>0</v>
      </c>
      <c r="H67" s="464">
        <f t="shared" si="8"/>
        <v>0</v>
      </c>
    </row>
    <row r="68" spans="1:8" s="452" customFormat="1" ht="118.5">
      <c r="A68" s="466">
        <v>9</v>
      </c>
      <c r="B68" s="473" t="s">
        <v>350</v>
      </c>
      <c r="C68" s="468" t="s">
        <v>201</v>
      </c>
      <c r="D68" s="523">
        <v>1</v>
      </c>
      <c r="E68" s="37"/>
      <c r="F68" s="464">
        <f t="shared" si="6"/>
        <v>0</v>
      </c>
      <c r="G68" s="465">
        <f t="shared" si="7"/>
        <v>0</v>
      </c>
      <c r="H68" s="464">
        <f t="shared" si="8"/>
        <v>0</v>
      </c>
    </row>
    <row r="69" spans="1:8" s="452" customFormat="1" ht="26.25">
      <c r="A69" s="466">
        <v>10</v>
      </c>
      <c r="B69" s="473" t="s">
        <v>351</v>
      </c>
      <c r="C69" s="468" t="s">
        <v>201</v>
      </c>
      <c r="D69" s="523">
        <v>1</v>
      </c>
      <c r="E69" s="37"/>
      <c r="F69" s="464">
        <f t="shared" si="6"/>
        <v>0</v>
      </c>
      <c r="G69" s="465">
        <f t="shared" si="7"/>
        <v>0</v>
      </c>
      <c r="H69" s="464">
        <f t="shared" si="8"/>
        <v>0</v>
      </c>
    </row>
    <row r="70" spans="1:8" s="452" customFormat="1" ht="26.25">
      <c r="A70" s="470">
        <v>11</v>
      </c>
      <c r="B70" s="471" t="s">
        <v>352</v>
      </c>
      <c r="C70" s="468" t="s">
        <v>201</v>
      </c>
      <c r="D70" s="523">
        <v>1</v>
      </c>
      <c r="E70" s="37"/>
      <c r="F70" s="464">
        <f t="shared" si="6"/>
        <v>0</v>
      </c>
      <c r="G70" s="465">
        <f t="shared" si="7"/>
        <v>0</v>
      </c>
      <c r="H70" s="464">
        <f t="shared" si="8"/>
        <v>0</v>
      </c>
    </row>
    <row r="71" spans="1:8" s="452" customFormat="1" ht="26.25">
      <c r="A71" s="470">
        <v>12</v>
      </c>
      <c r="B71" s="471" t="s">
        <v>353</v>
      </c>
      <c r="C71" s="468" t="s">
        <v>201</v>
      </c>
      <c r="D71" s="523">
        <v>16</v>
      </c>
      <c r="E71" s="37"/>
      <c r="F71" s="464">
        <f t="shared" si="6"/>
        <v>0</v>
      </c>
      <c r="G71" s="465">
        <f t="shared" si="7"/>
        <v>0</v>
      </c>
      <c r="H71" s="464">
        <f t="shared" si="8"/>
        <v>0</v>
      </c>
    </row>
    <row r="72" spans="1:8" s="452" customFormat="1" ht="12.75">
      <c r="A72" s="466">
        <v>13</v>
      </c>
      <c r="B72" s="473" t="s">
        <v>354</v>
      </c>
      <c r="C72" s="468" t="s">
        <v>201</v>
      </c>
      <c r="D72" s="523">
        <v>16</v>
      </c>
      <c r="E72" s="38"/>
      <c r="F72" s="464">
        <f t="shared" si="6"/>
        <v>0</v>
      </c>
      <c r="G72" s="465">
        <f t="shared" si="7"/>
        <v>0</v>
      </c>
      <c r="H72" s="464">
        <f t="shared" si="8"/>
        <v>0</v>
      </c>
    </row>
    <row r="73" spans="1:8" s="452" customFormat="1" ht="66">
      <c r="A73" s="466">
        <v>14</v>
      </c>
      <c r="B73" s="473" t="s">
        <v>355</v>
      </c>
      <c r="C73" s="461" t="s">
        <v>609</v>
      </c>
      <c r="D73" s="462">
        <v>330</v>
      </c>
      <c r="E73" s="36"/>
      <c r="F73" s="464">
        <f t="shared" si="6"/>
        <v>0</v>
      </c>
      <c r="G73" s="465">
        <f t="shared" si="7"/>
        <v>0</v>
      </c>
      <c r="H73" s="464">
        <f t="shared" si="8"/>
        <v>0</v>
      </c>
    </row>
    <row r="74" spans="1:8" s="452" customFormat="1" ht="12.75">
      <c r="A74" s="474"/>
      <c r="B74" s="524" t="s">
        <v>1043</v>
      </c>
      <c r="C74" s="475" t="s">
        <v>609</v>
      </c>
      <c r="D74" s="469">
        <v>200</v>
      </c>
      <c r="E74" s="36"/>
      <c r="F74" s="464">
        <f t="shared" si="6"/>
        <v>0</v>
      </c>
      <c r="G74" s="465">
        <f t="shared" si="7"/>
        <v>0</v>
      </c>
      <c r="H74" s="464">
        <f t="shared" si="8"/>
        <v>0</v>
      </c>
    </row>
    <row r="75" spans="1:8" s="452" customFormat="1" ht="12.75">
      <c r="A75" s="474"/>
      <c r="B75" s="524" t="s">
        <v>1044</v>
      </c>
      <c r="C75" s="475" t="s">
        <v>609</v>
      </c>
      <c r="D75" s="469">
        <v>20</v>
      </c>
      <c r="E75" s="36"/>
      <c r="F75" s="464">
        <f t="shared" si="6"/>
        <v>0</v>
      </c>
      <c r="G75" s="465">
        <f t="shared" si="7"/>
        <v>0</v>
      </c>
      <c r="H75" s="464">
        <f t="shared" si="8"/>
        <v>0</v>
      </c>
    </row>
    <row r="76" spans="1:8" s="452" customFormat="1" ht="12.75">
      <c r="A76" s="472"/>
      <c r="B76" s="477" t="s">
        <v>1045</v>
      </c>
      <c r="C76" s="461" t="s">
        <v>609</v>
      </c>
      <c r="D76" s="462">
        <v>20</v>
      </c>
      <c r="E76" s="36"/>
      <c r="F76" s="464">
        <f t="shared" si="6"/>
        <v>0</v>
      </c>
      <c r="G76" s="465">
        <f t="shared" si="7"/>
        <v>0</v>
      </c>
      <c r="H76" s="464">
        <f t="shared" si="8"/>
        <v>0</v>
      </c>
    </row>
    <row r="77" spans="1:8" s="452" customFormat="1" ht="12.75">
      <c r="A77" s="472">
        <v>15</v>
      </c>
      <c r="B77" s="471" t="s">
        <v>4</v>
      </c>
      <c r="C77" s="461" t="s">
        <v>5</v>
      </c>
      <c r="D77" s="462">
        <v>1</v>
      </c>
      <c r="E77" s="36"/>
      <c r="F77" s="464">
        <f t="shared" si="6"/>
        <v>0</v>
      </c>
      <c r="G77" s="465">
        <f t="shared" si="7"/>
        <v>0</v>
      </c>
      <c r="H77" s="464">
        <f t="shared" si="8"/>
        <v>0</v>
      </c>
    </row>
    <row r="78" spans="1:8" s="452" customFormat="1" ht="119.25" thickBot="1">
      <c r="A78" s="466">
        <v>16</v>
      </c>
      <c r="B78" s="473" t="s">
        <v>356</v>
      </c>
      <c r="C78" s="468" t="s">
        <v>5</v>
      </c>
      <c r="D78" s="523">
        <v>1</v>
      </c>
      <c r="E78" s="36"/>
      <c r="F78" s="464">
        <f t="shared" si="6"/>
        <v>0</v>
      </c>
      <c r="G78" s="465">
        <f t="shared" si="7"/>
        <v>0</v>
      </c>
      <c r="H78" s="464">
        <f t="shared" si="8"/>
        <v>0</v>
      </c>
    </row>
    <row r="79" spans="1:8" s="452" customFormat="1" ht="27" thickBot="1">
      <c r="A79" s="525"/>
      <c r="B79" s="526" t="str">
        <f>CONCATENATE("УКУПНО",A58," - ",B58,":")</f>
        <v>УКУПНОIII - СИСТЕМ ЗА ВИДЕО-НАДЗОР:</v>
      </c>
      <c r="C79" s="527"/>
      <c r="D79" s="528"/>
      <c r="E79" s="529"/>
      <c r="F79" s="530"/>
      <c r="G79" s="530">
        <f>SUM(G59:G78)</f>
        <v>0</v>
      </c>
      <c r="H79" s="530">
        <f>SUM(H59:H78)</f>
        <v>0</v>
      </c>
    </row>
    <row r="80" spans="1:6" s="452" customFormat="1" ht="12.75">
      <c r="A80" s="531"/>
      <c r="B80" s="532"/>
      <c r="C80" s="496"/>
      <c r="D80" s="533"/>
      <c r="E80" s="457"/>
      <c r="F80" s="457"/>
    </row>
    <row r="81" spans="1:6" s="452" customFormat="1" ht="12.75">
      <c r="A81" s="534" t="s">
        <v>648</v>
      </c>
      <c r="B81" s="535" t="s">
        <v>357</v>
      </c>
      <c r="C81" s="519"/>
      <c r="D81" s="536"/>
      <c r="E81" s="521"/>
      <c r="F81" s="522"/>
    </row>
    <row r="82" spans="1:6" s="452" customFormat="1" ht="12.75">
      <c r="A82" s="534"/>
      <c r="B82" s="535"/>
      <c r="C82" s="519"/>
      <c r="D82" s="536"/>
      <c r="E82" s="521"/>
      <c r="F82" s="522"/>
    </row>
    <row r="83" spans="1:8" s="452" customFormat="1" ht="52.5">
      <c r="A83" s="459"/>
      <c r="B83" s="460" t="s">
        <v>19</v>
      </c>
      <c r="C83" s="461" t="s">
        <v>105</v>
      </c>
      <c r="D83" s="462">
        <v>1</v>
      </c>
      <c r="E83" s="39"/>
      <c r="F83" s="464">
        <f aca="true" t="shared" si="9" ref="F83:F101">E83*1.2</f>
        <v>0</v>
      </c>
      <c r="G83" s="465">
        <f aca="true" t="shared" si="10" ref="G83:G101">D83*E83</f>
        <v>0</v>
      </c>
      <c r="H83" s="464">
        <f aca="true" t="shared" si="11" ref="H83:H101">G83*1.2</f>
        <v>0</v>
      </c>
    </row>
    <row r="84" spans="1:8" s="452" customFormat="1" ht="105">
      <c r="A84" s="537">
        <v>1</v>
      </c>
      <c r="B84" s="460" t="s">
        <v>358</v>
      </c>
      <c r="C84" s="538" t="s">
        <v>359</v>
      </c>
      <c r="D84" s="539">
        <v>1</v>
      </c>
      <c r="E84" s="39"/>
      <c r="F84" s="464">
        <f t="shared" si="9"/>
        <v>0</v>
      </c>
      <c r="G84" s="465">
        <f t="shared" si="10"/>
        <v>0</v>
      </c>
      <c r="H84" s="464">
        <f t="shared" si="11"/>
        <v>0</v>
      </c>
    </row>
    <row r="85" spans="1:8" s="452" customFormat="1" ht="39">
      <c r="A85" s="537">
        <v>2</v>
      </c>
      <c r="B85" s="460" t="s">
        <v>360</v>
      </c>
      <c r="C85" s="538" t="s">
        <v>359</v>
      </c>
      <c r="D85" s="540">
        <v>1</v>
      </c>
      <c r="E85" s="39"/>
      <c r="F85" s="464">
        <f t="shared" si="9"/>
        <v>0</v>
      </c>
      <c r="G85" s="465">
        <f t="shared" si="10"/>
        <v>0</v>
      </c>
      <c r="H85" s="464">
        <f t="shared" si="11"/>
        <v>0</v>
      </c>
    </row>
    <row r="86" spans="1:8" s="452" customFormat="1" ht="66">
      <c r="A86" s="537">
        <v>3</v>
      </c>
      <c r="B86" s="460" t="s">
        <v>361</v>
      </c>
      <c r="C86" s="538" t="s">
        <v>913</v>
      </c>
      <c r="D86" s="540">
        <v>4</v>
      </c>
      <c r="E86" s="39"/>
      <c r="F86" s="464">
        <f t="shared" si="9"/>
        <v>0</v>
      </c>
      <c r="G86" s="465">
        <f t="shared" si="10"/>
        <v>0</v>
      </c>
      <c r="H86" s="464">
        <f t="shared" si="11"/>
        <v>0</v>
      </c>
    </row>
    <row r="87" spans="1:8" s="452" customFormat="1" ht="12.75">
      <c r="A87" s="537">
        <v>4</v>
      </c>
      <c r="B87" s="541" t="s">
        <v>362</v>
      </c>
      <c r="C87" s="538" t="s">
        <v>913</v>
      </c>
      <c r="D87" s="540">
        <v>1</v>
      </c>
      <c r="E87" s="39"/>
      <c r="F87" s="464">
        <f t="shared" si="9"/>
        <v>0</v>
      </c>
      <c r="G87" s="465">
        <f t="shared" si="10"/>
        <v>0</v>
      </c>
      <c r="H87" s="464">
        <f t="shared" si="11"/>
        <v>0</v>
      </c>
    </row>
    <row r="88" spans="1:8" s="452" customFormat="1" ht="66">
      <c r="A88" s="537">
        <v>5</v>
      </c>
      <c r="B88" s="460" t="s">
        <v>363</v>
      </c>
      <c r="C88" s="538" t="s">
        <v>913</v>
      </c>
      <c r="D88" s="540">
        <v>1</v>
      </c>
      <c r="E88" s="39"/>
      <c r="F88" s="464">
        <f t="shared" si="9"/>
        <v>0</v>
      </c>
      <c r="G88" s="465">
        <f t="shared" si="10"/>
        <v>0</v>
      </c>
      <c r="H88" s="464">
        <f t="shared" si="11"/>
        <v>0</v>
      </c>
    </row>
    <row r="89" spans="1:8" s="452" customFormat="1" ht="52.5">
      <c r="A89" s="537">
        <v>6</v>
      </c>
      <c r="B89" s="460" t="s">
        <v>364</v>
      </c>
      <c r="C89" s="538" t="s">
        <v>913</v>
      </c>
      <c r="D89" s="539">
        <v>14</v>
      </c>
      <c r="E89" s="39"/>
      <c r="F89" s="464">
        <f t="shared" si="9"/>
        <v>0</v>
      </c>
      <c r="G89" s="465">
        <f t="shared" si="10"/>
        <v>0</v>
      </c>
      <c r="H89" s="464">
        <f t="shared" si="11"/>
        <v>0</v>
      </c>
    </row>
    <row r="90" spans="1:8" s="452" customFormat="1" ht="39">
      <c r="A90" s="537">
        <v>7</v>
      </c>
      <c r="B90" s="460" t="s">
        <v>365</v>
      </c>
      <c r="C90" s="538" t="s">
        <v>913</v>
      </c>
      <c r="D90" s="540">
        <v>466</v>
      </c>
      <c r="E90" s="39"/>
      <c r="F90" s="464">
        <f t="shared" si="9"/>
        <v>0</v>
      </c>
      <c r="G90" s="465">
        <f t="shared" si="10"/>
        <v>0</v>
      </c>
      <c r="H90" s="464">
        <f t="shared" si="11"/>
        <v>0</v>
      </c>
    </row>
    <row r="91" spans="1:8" s="452" customFormat="1" ht="39">
      <c r="A91" s="537">
        <v>8</v>
      </c>
      <c r="B91" s="460" t="s">
        <v>366</v>
      </c>
      <c r="C91" s="538" t="s">
        <v>913</v>
      </c>
      <c r="D91" s="540">
        <v>1</v>
      </c>
      <c r="E91" s="39"/>
      <c r="F91" s="464">
        <f t="shared" si="9"/>
        <v>0</v>
      </c>
      <c r="G91" s="465">
        <f t="shared" si="10"/>
        <v>0</v>
      </c>
      <c r="H91" s="464">
        <f t="shared" si="11"/>
        <v>0</v>
      </c>
    </row>
    <row r="92" spans="1:8" s="452" customFormat="1" ht="26.25">
      <c r="A92" s="537">
        <v>9</v>
      </c>
      <c r="B92" s="542" t="s">
        <v>367</v>
      </c>
      <c r="C92" s="538" t="s">
        <v>913</v>
      </c>
      <c r="D92" s="540">
        <v>467</v>
      </c>
      <c r="E92" s="39"/>
      <c r="F92" s="464">
        <f t="shared" si="9"/>
        <v>0</v>
      </c>
      <c r="G92" s="465">
        <f t="shared" si="10"/>
        <v>0</v>
      </c>
      <c r="H92" s="464">
        <f t="shared" si="11"/>
        <v>0</v>
      </c>
    </row>
    <row r="93" spans="1:8" s="452" customFormat="1" ht="52.5">
      <c r="A93" s="537">
        <v>10</v>
      </c>
      <c r="B93" s="542" t="s">
        <v>368</v>
      </c>
      <c r="C93" s="538" t="s">
        <v>913</v>
      </c>
      <c r="D93" s="540">
        <v>41</v>
      </c>
      <c r="E93" s="39"/>
      <c r="F93" s="464">
        <f t="shared" si="9"/>
        <v>0</v>
      </c>
      <c r="G93" s="465">
        <f t="shared" si="10"/>
        <v>0</v>
      </c>
      <c r="H93" s="464">
        <f t="shared" si="11"/>
        <v>0</v>
      </c>
    </row>
    <row r="94" spans="1:8" s="452" customFormat="1" ht="39">
      <c r="A94" s="537">
        <v>11</v>
      </c>
      <c r="B94" s="542" t="s">
        <v>369</v>
      </c>
      <c r="C94" s="538" t="s">
        <v>913</v>
      </c>
      <c r="D94" s="540">
        <v>1</v>
      </c>
      <c r="E94" s="39"/>
      <c r="F94" s="464">
        <f t="shared" si="9"/>
        <v>0</v>
      </c>
      <c r="G94" s="465">
        <f t="shared" si="10"/>
        <v>0</v>
      </c>
      <c r="H94" s="464">
        <f t="shared" si="11"/>
        <v>0</v>
      </c>
    </row>
    <row r="95" spans="1:8" s="452" customFormat="1" ht="66">
      <c r="A95" s="537">
        <v>12</v>
      </c>
      <c r="B95" s="460" t="s">
        <v>370</v>
      </c>
      <c r="C95" s="538" t="s">
        <v>913</v>
      </c>
      <c r="D95" s="543">
        <v>23</v>
      </c>
      <c r="E95" s="39"/>
      <c r="F95" s="464">
        <f t="shared" si="9"/>
        <v>0</v>
      </c>
      <c r="G95" s="465">
        <f t="shared" si="10"/>
        <v>0</v>
      </c>
      <c r="H95" s="464">
        <f t="shared" si="11"/>
        <v>0</v>
      </c>
    </row>
    <row r="96" spans="1:8" s="452" customFormat="1" ht="26.25">
      <c r="A96" s="537">
        <v>13</v>
      </c>
      <c r="B96" s="460" t="s">
        <v>371</v>
      </c>
      <c r="C96" s="538" t="s">
        <v>61</v>
      </c>
      <c r="D96" s="540">
        <v>5320</v>
      </c>
      <c r="E96" s="39"/>
      <c r="F96" s="464">
        <f t="shared" si="9"/>
        <v>0</v>
      </c>
      <c r="G96" s="465">
        <f t="shared" si="10"/>
        <v>0</v>
      </c>
      <c r="H96" s="464">
        <f t="shared" si="11"/>
        <v>0</v>
      </c>
    </row>
    <row r="97" spans="1:8" s="452" customFormat="1" ht="26.25">
      <c r="A97" s="537">
        <v>14</v>
      </c>
      <c r="B97" s="460" t="s">
        <v>372</v>
      </c>
      <c r="C97" s="538" t="s">
        <v>61</v>
      </c>
      <c r="D97" s="540">
        <v>315</v>
      </c>
      <c r="E97" s="39"/>
      <c r="F97" s="464">
        <f t="shared" si="9"/>
        <v>0</v>
      </c>
      <c r="G97" s="465">
        <f t="shared" si="10"/>
        <v>0</v>
      </c>
      <c r="H97" s="464">
        <f t="shared" si="11"/>
        <v>0</v>
      </c>
    </row>
    <row r="98" spans="1:8" s="452" customFormat="1" ht="26.25">
      <c r="A98" s="537">
        <v>15</v>
      </c>
      <c r="B98" s="460" t="s">
        <v>373</v>
      </c>
      <c r="C98" s="538" t="s">
        <v>913</v>
      </c>
      <c r="D98" s="544">
        <v>255</v>
      </c>
      <c r="E98" s="39"/>
      <c r="F98" s="464">
        <f t="shared" si="9"/>
        <v>0</v>
      </c>
      <c r="G98" s="465">
        <f t="shared" si="10"/>
        <v>0</v>
      </c>
      <c r="H98" s="464">
        <f t="shared" si="11"/>
        <v>0</v>
      </c>
    </row>
    <row r="99" spans="1:8" s="452" customFormat="1" ht="26.25">
      <c r="A99" s="537">
        <v>16</v>
      </c>
      <c r="B99" s="460" t="s">
        <v>374</v>
      </c>
      <c r="C99" s="538" t="s">
        <v>61</v>
      </c>
      <c r="D99" s="544">
        <v>2981</v>
      </c>
      <c r="E99" s="39"/>
      <c r="F99" s="464">
        <f t="shared" si="9"/>
        <v>0</v>
      </c>
      <c r="G99" s="465">
        <f t="shared" si="10"/>
        <v>0</v>
      </c>
      <c r="H99" s="464">
        <f t="shared" si="11"/>
        <v>0</v>
      </c>
    </row>
    <row r="100" spans="1:8" s="452" customFormat="1" ht="12.75">
      <c r="A100" s="537">
        <v>17</v>
      </c>
      <c r="B100" s="460" t="s">
        <v>375</v>
      </c>
      <c r="C100" s="538" t="s">
        <v>388</v>
      </c>
      <c r="D100" s="540">
        <v>1</v>
      </c>
      <c r="E100" s="40"/>
      <c r="F100" s="464">
        <f t="shared" si="9"/>
        <v>0</v>
      </c>
      <c r="G100" s="465">
        <f t="shared" si="10"/>
        <v>0</v>
      </c>
      <c r="H100" s="464">
        <f t="shared" si="11"/>
        <v>0</v>
      </c>
    </row>
    <row r="101" spans="1:8" s="452" customFormat="1" ht="66">
      <c r="A101" s="537">
        <v>18</v>
      </c>
      <c r="B101" s="460" t="s">
        <v>376</v>
      </c>
      <c r="C101" s="538" t="s">
        <v>377</v>
      </c>
      <c r="D101" s="545">
        <v>1</v>
      </c>
      <c r="E101" s="40"/>
      <c r="F101" s="464">
        <f t="shared" si="9"/>
        <v>0</v>
      </c>
      <c r="G101" s="465">
        <f t="shared" si="10"/>
        <v>0</v>
      </c>
      <c r="H101" s="464">
        <f t="shared" si="11"/>
        <v>0</v>
      </c>
    </row>
    <row r="102" spans="1:8" s="452" customFormat="1" ht="13.5" thickBot="1">
      <c r="A102" s="546"/>
      <c r="B102" s="845" t="str">
        <f>CONCATENATE("УКУПНО",A81," - ",B81,":")</f>
        <v>УКУПНОIV - СИСТЕМ АУТОМАТСКЕ ДОЈАВЕ ПОЖАРА:</v>
      </c>
      <c r="C102" s="845"/>
      <c r="D102" s="845"/>
      <c r="E102" s="846"/>
      <c r="F102" s="547"/>
      <c r="G102" s="547">
        <f>SUM(G83:G101)</f>
        <v>0</v>
      </c>
      <c r="H102" s="547">
        <f>SUM(H83:H101)</f>
        <v>0</v>
      </c>
    </row>
    <row r="103" spans="1:6" s="452" customFormat="1" ht="12.75">
      <c r="A103" s="453"/>
      <c r="B103" s="532"/>
      <c r="C103" s="548"/>
      <c r="D103" s="549"/>
      <c r="E103" s="516"/>
      <c r="F103" s="550"/>
    </row>
    <row r="104" spans="1:6" s="452" customFormat="1" ht="13.5">
      <c r="A104" s="446"/>
      <c r="B104" s="493"/>
      <c r="C104" s="448"/>
      <c r="D104" s="449"/>
      <c r="E104" s="450"/>
      <c r="F104" s="451"/>
    </row>
    <row r="105" spans="1:6" s="452" customFormat="1" ht="12.75">
      <c r="A105" s="446"/>
      <c r="B105" s="518" t="s">
        <v>378</v>
      </c>
      <c r="C105" s="448"/>
      <c r="D105" s="449"/>
      <c r="E105" s="450"/>
      <c r="F105" s="451"/>
    </row>
    <row r="106" spans="1:6" s="452" customFormat="1" ht="13.5" thickBot="1">
      <c r="A106" s="446"/>
      <c r="B106" s="551"/>
      <c r="C106" s="448"/>
      <c r="D106" s="449"/>
      <c r="E106" s="450"/>
      <c r="F106" s="451"/>
    </row>
    <row r="107" spans="1:8" s="452" customFormat="1" ht="13.5" thickBot="1">
      <c r="A107" s="534"/>
      <c r="B107" s="836" t="str">
        <f>CONCATENATE(B4,":")</f>
        <v>СТРУКТУРАЛНИ КАБЛОВКИ СИСТЕМ:</v>
      </c>
      <c r="C107" s="837"/>
      <c r="D107" s="837"/>
      <c r="E107" s="838"/>
      <c r="F107" s="552"/>
      <c r="G107" s="552">
        <f>G44</f>
        <v>0</v>
      </c>
      <c r="H107" s="552">
        <f>H44</f>
        <v>0</v>
      </c>
    </row>
    <row r="108" spans="1:8" s="452" customFormat="1" ht="13.5" thickBot="1">
      <c r="A108" s="534"/>
      <c r="B108" s="836" t="str">
        <f>CONCATENATE(B46,":")</f>
        <v>ИНСТАЛАЦИЈА СИСТЕМА ЈЕДИНСТВЕНОГ ВРЕМЕНА:</v>
      </c>
      <c r="C108" s="837"/>
      <c r="D108" s="837"/>
      <c r="E108" s="838"/>
      <c r="F108" s="552"/>
      <c r="G108" s="552">
        <f>G56</f>
        <v>0</v>
      </c>
      <c r="H108" s="552">
        <f>H56</f>
        <v>0</v>
      </c>
    </row>
    <row r="109" spans="1:8" s="452" customFormat="1" ht="13.5" thickBot="1">
      <c r="A109" s="534"/>
      <c r="B109" s="836" t="str">
        <f>CONCATENATE(B58,":")</f>
        <v>СИСТЕМ ЗА ВИДЕО-НАДЗОР:</v>
      </c>
      <c r="C109" s="837"/>
      <c r="D109" s="837"/>
      <c r="E109" s="838"/>
      <c r="F109" s="552"/>
      <c r="G109" s="552">
        <f>G79</f>
        <v>0</v>
      </c>
      <c r="H109" s="552">
        <f>H79</f>
        <v>0</v>
      </c>
    </row>
    <row r="110" spans="1:8" s="452" customFormat="1" ht="13.5" thickBot="1">
      <c r="A110" s="534"/>
      <c r="B110" s="836" t="str">
        <f>CONCATENATE(B81,":")</f>
        <v>СИСТЕМ АУТОМАТСКЕ ДОЈАВЕ ПОЖАРА:</v>
      </c>
      <c r="C110" s="837"/>
      <c r="D110" s="837"/>
      <c r="E110" s="838"/>
      <c r="F110" s="552"/>
      <c r="G110" s="552">
        <f>G102</f>
        <v>0</v>
      </c>
      <c r="H110" s="552">
        <f>H102</f>
        <v>0</v>
      </c>
    </row>
    <row r="111" spans="1:8" s="452" customFormat="1" ht="33.75" customHeight="1" thickBot="1" thickTop="1">
      <c r="A111" s="517"/>
      <c r="B111" s="839" t="s">
        <v>379</v>
      </c>
      <c r="C111" s="840"/>
      <c r="D111" s="840"/>
      <c r="E111" s="841"/>
      <c r="F111" s="553"/>
      <c r="G111" s="553">
        <f>SUM(G107:G110)</f>
        <v>0</v>
      </c>
      <c r="H111" s="553">
        <f>SUM(H107:H110)</f>
        <v>0</v>
      </c>
    </row>
    <row r="112" spans="1:6" s="452" customFormat="1" ht="13.5" thickTop="1">
      <c r="A112" s="446"/>
      <c r="B112" s="447"/>
      <c r="C112" s="448"/>
      <c r="D112" s="449"/>
      <c r="E112" s="450"/>
      <c r="F112" s="451"/>
    </row>
    <row r="113" spans="1:6" s="452" customFormat="1" ht="12.75">
      <c r="A113" s="446"/>
      <c r="B113" s="447"/>
      <c r="C113" s="448"/>
      <c r="D113" s="449"/>
      <c r="E113" s="450"/>
      <c r="F113" s="451"/>
    </row>
    <row r="114" spans="1:6" s="452" customFormat="1" ht="12.75">
      <c r="A114" s="446"/>
      <c r="B114" s="447"/>
      <c r="C114" s="448"/>
      <c r="D114" s="449"/>
      <c r="E114" s="450"/>
      <c r="F114" s="451"/>
    </row>
    <row r="115" spans="1:6" s="452" customFormat="1" ht="12.75">
      <c r="A115" s="446"/>
      <c r="B115" s="554"/>
      <c r="C115" s="448"/>
      <c r="D115" s="555"/>
      <c r="E115" s="450"/>
      <c r="F115" s="450"/>
    </row>
    <row r="116" spans="1:6" s="452" customFormat="1" ht="12.75">
      <c r="A116" s="556"/>
      <c r="B116" s="557"/>
      <c r="C116" s="455"/>
      <c r="D116" s="456"/>
      <c r="E116" s="457"/>
      <c r="F116" s="458"/>
    </row>
    <row r="117" spans="1:6" s="452" customFormat="1" ht="12.75">
      <c r="A117" s="556"/>
      <c r="B117" s="557"/>
      <c r="C117" s="455"/>
      <c r="D117" s="456"/>
      <c r="E117" s="457"/>
      <c r="F117" s="458"/>
    </row>
  </sheetData>
  <sheetProtection sheet="1" objects="1" scenarios="1"/>
  <mergeCells count="7">
    <mergeCell ref="B110:E110"/>
    <mergeCell ref="B111:E111"/>
    <mergeCell ref="A25:A43"/>
    <mergeCell ref="B102:E102"/>
    <mergeCell ref="B107:E107"/>
    <mergeCell ref="B108:E108"/>
    <mergeCell ref="B109:E109"/>
  </mergeCells>
  <printOptions/>
  <pageMargins left="0.7" right="0.7" top="0.75" bottom="0.75" header="0.3" footer="0.3"/>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P571"/>
  <sheetViews>
    <sheetView zoomScalePageLayoutView="0" workbookViewId="0" topLeftCell="A3">
      <pane ySplit="2" topLeftCell="BM526" activePane="bottomLeft" state="frozen"/>
      <selection pane="topLeft" activeCell="A3" sqref="A3"/>
      <selection pane="bottomLeft" activeCell="I527" sqref="I527"/>
    </sheetView>
  </sheetViews>
  <sheetFormatPr defaultColWidth="9.140625" defaultRowHeight="12.75"/>
  <cols>
    <col min="1" max="1" width="5.28125" style="205" customWidth="1"/>
    <col min="2" max="2" width="3.8515625" style="205" customWidth="1"/>
    <col min="3" max="3" width="4.28125" style="205" customWidth="1"/>
    <col min="4" max="4" width="19.421875" style="205" customWidth="1"/>
    <col min="5" max="5" width="11.28125" style="205" customWidth="1"/>
    <col min="6" max="6" width="8.421875" style="205" customWidth="1"/>
    <col min="7" max="7" width="8.00390625" style="205" customWidth="1"/>
    <col min="8" max="8" width="10.7109375" style="205" customWidth="1"/>
    <col min="9" max="9" width="15.140625" style="205" customWidth="1"/>
    <col min="10" max="10" width="15.7109375" style="205" customWidth="1"/>
    <col min="11" max="11" width="15.140625" style="205" customWidth="1"/>
    <col min="12" max="12" width="16.421875" style="205" customWidth="1"/>
    <col min="13" max="16384" width="9.140625" style="205" customWidth="1"/>
  </cols>
  <sheetData>
    <row r="1" spans="2:9" s="452" customFormat="1" ht="12.75" customHeight="1">
      <c r="B1" s="558"/>
      <c r="C1" s="558"/>
      <c r="D1" s="558"/>
      <c r="E1" s="558"/>
      <c r="F1" s="558"/>
      <c r="G1" s="558"/>
      <c r="H1" s="558"/>
      <c r="I1" s="558"/>
    </row>
    <row r="2" spans="2:9" s="452" customFormat="1" ht="12.75" customHeight="1">
      <c r="B2" s="558"/>
      <c r="C2" s="558"/>
      <c r="D2" s="558"/>
      <c r="E2" s="558"/>
      <c r="F2" s="558"/>
      <c r="G2" s="558"/>
      <c r="H2" s="558"/>
      <c r="I2" s="558"/>
    </row>
    <row r="3" spans="1:12" s="561" customFormat="1" ht="28.5" customHeight="1">
      <c r="A3" s="559" t="s">
        <v>185</v>
      </c>
      <c r="B3" s="849" t="s">
        <v>721</v>
      </c>
      <c r="C3" s="850"/>
      <c r="D3" s="850"/>
      <c r="E3" s="850"/>
      <c r="F3" s="851"/>
      <c r="G3" s="559" t="s">
        <v>186</v>
      </c>
      <c r="H3" s="560" t="s">
        <v>187</v>
      </c>
      <c r="I3" s="59" t="s">
        <v>1256</v>
      </c>
      <c r="J3" s="59" t="s">
        <v>1255</v>
      </c>
      <c r="K3" s="59" t="s">
        <v>1257</v>
      </c>
      <c r="L3" s="60" t="s">
        <v>1254</v>
      </c>
    </row>
    <row r="4" spans="1:12" s="561" customFormat="1" ht="13.5">
      <c r="A4" s="562">
        <v>1</v>
      </c>
      <c r="B4" s="852">
        <v>2</v>
      </c>
      <c r="C4" s="852"/>
      <c r="D4" s="852"/>
      <c r="E4" s="852"/>
      <c r="F4" s="852"/>
      <c r="G4" s="562">
        <v>3</v>
      </c>
      <c r="H4" s="562">
        <v>4</v>
      </c>
      <c r="I4" s="209">
        <v>5</v>
      </c>
      <c r="J4" s="210">
        <v>6</v>
      </c>
      <c r="K4" s="563">
        <v>7</v>
      </c>
      <c r="L4" s="563">
        <v>8</v>
      </c>
    </row>
    <row r="5" spans="1:10" s="561" customFormat="1" ht="13.5">
      <c r="A5" s="69"/>
      <c r="B5" s="853"/>
      <c r="C5" s="853"/>
      <c r="D5" s="853"/>
      <c r="E5" s="853"/>
      <c r="F5" s="853"/>
      <c r="G5" s="69"/>
      <c r="H5" s="69"/>
      <c r="I5" s="69"/>
      <c r="J5" s="69"/>
    </row>
    <row r="6" spans="1:10" s="561" customFormat="1" ht="13.5">
      <c r="A6" s="564" t="s">
        <v>188</v>
      </c>
      <c r="B6" s="854" t="s">
        <v>291</v>
      </c>
      <c r="C6" s="854"/>
      <c r="D6" s="854"/>
      <c r="E6" s="854"/>
      <c r="F6" s="854"/>
      <c r="G6" s="69"/>
      <c r="H6" s="69"/>
      <c r="I6" s="69"/>
      <c r="J6" s="69"/>
    </row>
    <row r="7" spans="1:10" s="561" customFormat="1" ht="44.25" customHeight="1">
      <c r="A7" s="69"/>
      <c r="B7" s="848" t="s">
        <v>295</v>
      </c>
      <c r="C7" s="848"/>
      <c r="D7" s="848"/>
      <c r="E7" s="848"/>
      <c r="F7" s="848"/>
      <c r="G7" s="848"/>
      <c r="H7" s="848"/>
      <c r="I7" s="848"/>
      <c r="J7" s="565"/>
    </row>
    <row r="8" spans="1:10" s="561" customFormat="1" ht="16.5" customHeight="1">
      <c r="A8" s="566"/>
      <c r="B8" s="225"/>
      <c r="C8" s="225"/>
      <c r="D8" s="225"/>
      <c r="E8" s="225"/>
      <c r="F8" s="225"/>
      <c r="G8" s="564"/>
      <c r="H8" s="567"/>
      <c r="I8" s="568"/>
      <c r="J8" s="569"/>
    </row>
    <row r="9" spans="1:12" s="561" customFormat="1" ht="31.5" customHeight="1" thickBot="1">
      <c r="A9" s="570">
        <v>1</v>
      </c>
      <c r="B9" s="855" t="s">
        <v>292</v>
      </c>
      <c r="C9" s="855"/>
      <c r="D9" s="855"/>
      <c r="E9" s="855"/>
      <c r="F9" s="855"/>
      <c r="G9" s="855"/>
      <c r="H9" s="571"/>
      <c r="I9" s="571"/>
      <c r="J9" s="571"/>
      <c r="K9" s="571"/>
      <c r="L9" s="571"/>
    </row>
    <row r="10" spans="1:12" s="561" customFormat="1" ht="12" customHeight="1">
      <c r="A10" s="69"/>
      <c r="B10" s="572"/>
      <c r="C10" s="573"/>
      <c r="D10" s="573"/>
      <c r="E10" s="573"/>
      <c r="F10" s="573"/>
      <c r="G10" s="573"/>
      <c r="H10" s="573"/>
      <c r="I10" s="573"/>
      <c r="J10" s="573"/>
      <c r="K10" s="573"/>
      <c r="L10" s="573"/>
    </row>
    <row r="11" spans="1:12" s="561" customFormat="1" ht="45" customHeight="1">
      <c r="A11" s="566">
        <v>1</v>
      </c>
      <c r="B11" s="847" t="s">
        <v>294</v>
      </c>
      <c r="C11" s="847"/>
      <c r="D11" s="847"/>
      <c r="E11" s="847"/>
      <c r="F11" s="847"/>
      <c r="G11" s="564" t="s">
        <v>293</v>
      </c>
      <c r="H11" s="574">
        <v>137</v>
      </c>
      <c r="I11" s="41"/>
      <c r="J11" s="451">
        <f>I11*1.2</f>
        <v>0</v>
      </c>
      <c r="K11" s="575">
        <f>H11*I11</f>
        <v>0</v>
      </c>
      <c r="L11" s="451">
        <f>K11*1.2</f>
        <v>0</v>
      </c>
    </row>
    <row r="12" spans="1:11" s="561" customFormat="1" ht="12" customHeight="1">
      <c r="A12" s="69"/>
      <c r="B12" s="572"/>
      <c r="C12" s="573"/>
      <c r="D12" s="573"/>
      <c r="E12" s="573"/>
      <c r="F12" s="573"/>
      <c r="G12" s="573"/>
      <c r="H12" s="564"/>
      <c r="I12" s="573"/>
      <c r="J12" s="569"/>
      <c r="K12" s="69"/>
    </row>
    <row r="13" spans="1:12" s="561" customFormat="1" ht="74.25" customHeight="1">
      <c r="A13" s="566">
        <v>2</v>
      </c>
      <c r="B13" s="847" t="s">
        <v>296</v>
      </c>
      <c r="C13" s="847"/>
      <c r="D13" s="847"/>
      <c r="E13" s="847"/>
      <c r="F13" s="847"/>
      <c r="G13" s="564" t="s">
        <v>293</v>
      </c>
      <c r="H13" s="574">
        <v>2</v>
      </c>
      <c r="I13" s="41"/>
      <c r="J13" s="451">
        <f>I13*1.2</f>
        <v>0</v>
      </c>
      <c r="K13" s="575">
        <f>H13*I13</f>
        <v>0</v>
      </c>
      <c r="L13" s="451">
        <f>K13*1.2</f>
        <v>0</v>
      </c>
    </row>
    <row r="14" spans="1:10" s="561" customFormat="1" ht="12" customHeight="1">
      <c r="A14" s="69"/>
      <c r="B14" s="572"/>
      <c r="C14" s="573"/>
      <c r="D14" s="573"/>
      <c r="E14" s="573"/>
      <c r="F14" s="573"/>
      <c r="G14" s="573"/>
      <c r="H14" s="564"/>
      <c r="I14" s="573"/>
      <c r="J14" s="569"/>
    </row>
    <row r="15" spans="1:12" s="561" customFormat="1" ht="105.75" customHeight="1">
      <c r="A15" s="566">
        <v>2</v>
      </c>
      <c r="B15" s="847" t="s">
        <v>297</v>
      </c>
      <c r="C15" s="847"/>
      <c r="D15" s="847"/>
      <c r="E15" s="847"/>
      <c r="F15" s="847"/>
      <c r="G15" s="564" t="s">
        <v>201</v>
      </c>
      <c r="H15" s="574">
        <v>113</v>
      </c>
      <c r="I15" s="41"/>
      <c r="J15" s="451">
        <f>I15*1.2</f>
        <v>0</v>
      </c>
      <c r="K15" s="575">
        <f>H15*I15</f>
        <v>0</v>
      </c>
      <c r="L15" s="451">
        <f>K15*1.2</f>
        <v>0</v>
      </c>
    </row>
    <row r="16" spans="1:12" s="561" customFormat="1" ht="12" customHeight="1" thickBot="1">
      <c r="A16" s="570"/>
      <c r="B16" s="576"/>
      <c r="C16" s="576"/>
      <c r="D16" s="576"/>
      <c r="E16" s="576"/>
      <c r="F16" s="576"/>
      <c r="G16" s="577"/>
      <c r="H16" s="578"/>
      <c r="I16" s="579"/>
      <c r="J16" s="579"/>
      <c r="K16" s="579"/>
      <c r="L16" s="579"/>
    </row>
    <row r="17" spans="1:12" s="561" customFormat="1" ht="13.5">
      <c r="A17" s="69"/>
      <c r="B17" s="69"/>
      <c r="C17" s="230" t="s">
        <v>299</v>
      </c>
      <c r="D17" s="564">
        <v>1</v>
      </c>
      <c r="E17" s="69" t="s">
        <v>298</v>
      </c>
      <c r="F17" s="69"/>
      <c r="G17" s="564"/>
      <c r="H17" s="69"/>
      <c r="I17" s="69"/>
      <c r="J17" s="569"/>
      <c r="K17" s="569">
        <f>SUM(K11:K15)</f>
        <v>0</v>
      </c>
      <c r="L17" s="569">
        <f>SUM(L11:L15)</f>
        <v>0</v>
      </c>
    </row>
    <row r="18" spans="1:10" s="561" customFormat="1" ht="13.5">
      <c r="A18" s="69"/>
      <c r="B18" s="69"/>
      <c r="C18" s="230"/>
      <c r="D18" s="564"/>
      <c r="E18" s="69"/>
      <c r="F18" s="69"/>
      <c r="G18" s="564"/>
      <c r="H18" s="69"/>
      <c r="I18" s="69"/>
      <c r="J18" s="569"/>
    </row>
    <row r="19" spans="1:12" s="561" customFormat="1" ht="33.75" customHeight="1" thickBot="1">
      <c r="A19" s="570">
        <v>2</v>
      </c>
      <c r="B19" s="855" t="s">
        <v>300</v>
      </c>
      <c r="C19" s="855"/>
      <c r="D19" s="855"/>
      <c r="E19" s="855"/>
      <c r="F19" s="855"/>
      <c r="G19" s="855"/>
      <c r="H19" s="855"/>
      <c r="I19" s="855"/>
      <c r="J19" s="571"/>
      <c r="K19" s="579"/>
      <c r="L19" s="579"/>
    </row>
    <row r="20" spans="1:10" s="561" customFormat="1" ht="13.5" customHeight="1">
      <c r="A20" s="566"/>
      <c r="B20" s="225"/>
      <c r="C20" s="225"/>
      <c r="D20" s="225"/>
      <c r="E20" s="225"/>
      <c r="F20" s="225"/>
      <c r="G20" s="564"/>
      <c r="H20" s="567"/>
      <c r="I20" s="568"/>
      <c r="J20" s="569"/>
    </row>
    <row r="21" spans="1:10" s="561" customFormat="1" ht="32.25" customHeight="1">
      <c r="A21" s="566">
        <v>1</v>
      </c>
      <c r="B21" s="848" t="s">
        <v>303</v>
      </c>
      <c r="C21" s="848"/>
      <c r="D21" s="848"/>
      <c r="E21" s="848"/>
      <c r="F21" s="848"/>
      <c r="G21" s="564"/>
      <c r="H21" s="580"/>
      <c r="I21" s="569"/>
      <c r="J21" s="569"/>
    </row>
    <row r="22" spans="1:10" s="561" customFormat="1" ht="2.25" customHeight="1">
      <c r="A22" s="69"/>
      <c r="B22" s="572"/>
      <c r="C22" s="573"/>
      <c r="D22" s="573"/>
      <c r="E22" s="573"/>
      <c r="F22" s="573"/>
      <c r="G22" s="573"/>
      <c r="H22" s="573"/>
      <c r="I22" s="573"/>
      <c r="J22" s="573"/>
    </row>
    <row r="23" spans="1:10" s="561" customFormat="1" ht="30" customHeight="1">
      <c r="A23" s="581" t="s">
        <v>521</v>
      </c>
      <c r="B23" s="848" t="s">
        <v>304</v>
      </c>
      <c r="C23" s="848"/>
      <c r="D23" s="848"/>
      <c r="E23" s="848"/>
      <c r="F23" s="848"/>
      <c r="G23" s="564"/>
      <c r="H23" s="580"/>
      <c r="I23" s="569"/>
      <c r="J23" s="569"/>
    </row>
    <row r="24" spans="1:10" s="561" customFormat="1" ht="14.25" customHeight="1">
      <c r="A24" s="581" t="s">
        <v>521</v>
      </c>
      <c r="B24" s="848" t="s">
        <v>305</v>
      </c>
      <c r="C24" s="848"/>
      <c r="D24" s="848"/>
      <c r="E24" s="848"/>
      <c r="F24" s="848"/>
      <c r="G24" s="564"/>
      <c r="H24" s="580"/>
      <c r="I24" s="569"/>
      <c r="J24" s="569"/>
    </row>
    <row r="25" spans="1:10" s="561" customFormat="1" ht="15" customHeight="1">
      <c r="A25" s="581" t="s">
        <v>521</v>
      </c>
      <c r="B25" s="848" t="s">
        <v>307</v>
      </c>
      <c r="C25" s="848"/>
      <c r="D25" s="848"/>
      <c r="E25" s="848"/>
      <c r="F25" s="848"/>
      <c r="G25" s="564"/>
      <c r="H25" s="580"/>
      <c r="I25" s="569"/>
      <c r="J25" s="569"/>
    </row>
    <row r="26" spans="1:10" s="561" customFormat="1" ht="15.75" customHeight="1">
      <c r="A26" s="581" t="s">
        <v>521</v>
      </c>
      <c r="B26" s="848" t="s">
        <v>306</v>
      </c>
      <c r="C26" s="848"/>
      <c r="D26" s="848"/>
      <c r="E26" s="848"/>
      <c r="F26" s="848"/>
      <c r="G26" s="564"/>
      <c r="H26" s="580"/>
      <c r="I26" s="569"/>
      <c r="J26" s="569"/>
    </row>
    <row r="27" spans="1:10" s="561" customFormat="1" ht="16.5" customHeight="1">
      <c r="A27" s="581" t="s">
        <v>521</v>
      </c>
      <c r="B27" s="848" t="s">
        <v>308</v>
      </c>
      <c r="C27" s="848"/>
      <c r="D27" s="848"/>
      <c r="E27" s="848"/>
      <c r="F27" s="848"/>
      <c r="G27" s="564"/>
      <c r="H27" s="580"/>
      <c r="I27" s="569"/>
      <c r="J27" s="569"/>
    </row>
    <row r="28" spans="1:10" s="561" customFormat="1" ht="16.5" customHeight="1">
      <c r="A28" s="581" t="s">
        <v>521</v>
      </c>
      <c r="B28" s="848" t="s">
        <v>309</v>
      </c>
      <c r="C28" s="848"/>
      <c r="D28" s="848"/>
      <c r="E28" s="848"/>
      <c r="F28" s="848"/>
      <c r="G28" s="564"/>
      <c r="H28" s="580"/>
      <c r="I28" s="569"/>
      <c r="J28" s="569"/>
    </row>
    <row r="29" spans="1:12" s="561" customFormat="1" ht="15.75" customHeight="1">
      <c r="A29" s="581" t="s">
        <v>521</v>
      </c>
      <c r="B29" s="856" t="s">
        <v>301</v>
      </c>
      <c r="C29" s="856"/>
      <c r="D29" s="856"/>
      <c r="E29" s="856"/>
      <c r="F29" s="856"/>
      <c r="G29" s="582"/>
      <c r="H29" s="583"/>
      <c r="I29" s="584"/>
      <c r="J29" s="584"/>
      <c r="K29" s="584"/>
      <c r="L29" s="584"/>
    </row>
    <row r="30" spans="1:12" s="561" customFormat="1" ht="31.5" customHeight="1">
      <c r="A30" s="566"/>
      <c r="B30" s="848" t="s">
        <v>302</v>
      </c>
      <c r="C30" s="848"/>
      <c r="D30" s="848"/>
      <c r="E30" s="848"/>
      <c r="F30" s="848"/>
      <c r="G30" s="564" t="s">
        <v>293</v>
      </c>
      <c r="H30" s="574">
        <v>1</v>
      </c>
      <c r="I30" s="41"/>
      <c r="J30" s="451">
        <f>I30*1.2</f>
        <v>0</v>
      </c>
      <c r="K30" s="575">
        <f>H30*I30</f>
        <v>0</v>
      </c>
      <c r="L30" s="451">
        <f>K30*1.2</f>
        <v>0</v>
      </c>
    </row>
    <row r="31" spans="1:10" s="561" customFormat="1" ht="12" customHeight="1">
      <c r="A31" s="566"/>
      <c r="B31" s="225"/>
      <c r="C31" s="225"/>
      <c r="D31" s="225"/>
      <c r="E31" s="225"/>
      <c r="F31" s="225"/>
      <c r="G31" s="564"/>
      <c r="H31" s="585"/>
      <c r="I31" s="568"/>
      <c r="J31" s="569"/>
    </row>
    <row r="32" spans="1:10" s="561" customFormat="1" ht="31.5" customHeight="1">
      <c r="A32" s="566">
        <v>2</v>
      </c>
      <c r="B32" s="848" t="s">
        <v>262</v>
      </c>
      <c r="C32" s="848"/>
      <c r="D32" s="848"/>
      <c r="E32" s="848"/>
      <c r="F32" s="848"/>
      <c r="G32" s="564"/>
      <c r="H32" s="574"/>
      <c r="I32" s="569"/>
      <c r="J32" s="569"/>
    </row>
    <row r="33" spans="1:10" s="561" customFormat="1" ht="6.75" customHeight="1">
      <c r="A33" s="69"/>
      <c r="B33" s="572"/>
      <c r="C33" s="573"/>
      <c r="D33" s="573"/>
      <c r="E33" s="573"/>
      <c r="F33" s="573"/>
      <c r="G33" s="573"/>
      <c r="H33" s="564"/>
      <c r="I33" s="573"/>
      <c r="J33" s="573"/>
    </row>
    <row r="34" spans="1:10" s="561" customFormat="1" ht="30" customHeight="1">
      <c r="A34" s="581" t="s">
        <v>521</v>
      </c>
      <c r="B34" s="848" t="s">
        <v>263</v>
      </c>
      <c r="C34" s="848"/>
      <c r="D34" s="848"/>
      <c r="E34" s="848"/>
      <c r="F34" s="848"/>
      <c r="G34" s="564"/>
      <c r="H34" s="574"/>
      <c r="I34" s="569"/>
      <c r="J34" s="569"/>
    </row>
    <row r="35" spans="1:10" s="561" customFormat="1" ht="14.25" customHeight="1">
      <c r="A35" s="581" t="s">
        <v>521</v>
      </c>
      <c r="B35" s="848" t="s">
        <v>305</v>
      </c>
      <c r="C35" s="848"/>
      <c r="D35" s="848"/>
      <c r="E35" s="848"/>
      <c r="F35" s="848"/>
      <c r="G35" s="564"/>
      <c r="H35" s="574"/>
      <c r="I35" s="569"/>
      <c r="J35" s="569"/>
    </row>
    <row r="36" spans="1:10" s="561" customFormat="1" ht="15" customHeight="1">
      <c r="A36" s="581" t="s">
        <v>521</v>
      </c>
      <c r="B36" s="848" t="s">
        <v>307</v>
      </c>
      <c r="C36" s="848"/>
      <c r="D36" s="848"/>
      <c r="E36" s="848"/>
      <c r="F36" s="848"/>
      <c r="G36" s="564"/>
      <c r="H36" s="574"/>
      <c r="I36" s="569"/>
      <c r="J36" s="569"/>
    </row>
    <row r="37" spans="1:10" s="561" customFormat="1" ht="15.75" customHeight="1">
      <c r="A37" s="581" t="s">
        <v>521</v>
      </c>
      <c r="B37" s="848" t="s">
        <v>306</v>
      </c>
      <c r="C37" s="848"/>
      <c r="D37" s="848"/>
      <c r="E37" s="848"/>
      <c r="F37" s="848"/>
      <c r="G37" s="564"/>
      <c r="H37" s="574"/>
      <c r="I37" s="569"/>
      <c r="J37" s="569"/>
    </row>
    <row r="38" spans="1:10" s="561" customFormat="1" ht="16.5" customHeight="1">
      <c r="A38" s="581" t="s">
        <v>521</v>
      </c>
      <c r="B38" s="848" t="s">
        <v>308</v>
      </c>
      <c r="C38" s="848"/>
      <c r="D38" s="848"/>
      <c r="E38" s="848"/>
      <c r="F38" s="848"/>
      <c r="G38" s="564"/>
      <c r="H38" s="574"/>
      <c r="I38" s="569"/>
      <c r="J38" s="569"/>
    </row>
    <row r="39" spans="1:10" s="561" customFormat="1" ht="16.5" customHeight="1">
      <c r="A39" s="581" t="s">
        <v>521</v>
      </c>
      <c r="B39" s="848" t="s">
        <v>309</v>
      </c>
      <c r="C39" s="848"/>
      <c r="D39" s="848"/>
      <c r="E39" s="848"/>
      <c r="F39" s="848"/>
      <c r="G39" s="564"/>
      <c r="H39" s="574"/>
      <c r="I39" s="569"/>
      <c r="J39" s="569"/>
    </row>
    <row r="40" spans="1:12" s="561" customFormat="1" ht="16.5" customHeight="1">
      <c r="A40" s="581" t="s">
        <v>521</v>
      </c>
      <c r="B40" s="856" t="s">
        <v>260</v>
      </c>
      <c r="C40" s="856"/>
      <c r="D40" s="856"/>
      <c r="E40" s="856"/>
      <c r="F40" s="856"/>
      <c r="G40" s="582"/>
      <c r="H40" s="586"/>
      <c r="I40" s="584"/>
      <c r="J40" s="584"/>
      <c r="K40" s="584"/>
      <c r="L40" s="584"/>
    </row>
    <row r="41" spans="1:12" s="561" customFormat="1" ht="31.5" customHeight="1">
      <c r="A41" s="566"/>
      <c r="B41" s="848" t="s">
        <v>302</v>
      </c>
      <c r="C41" s="848"/>
      <c r="D41" s="848"/>
      <c r="E41" s="848"/>
      <c r="F41" s="848"/>
      <c r="G41" s="564" t="s">
        <v>293</v>
      </c>
      <c r="H41" s="574">
        <v>1</v>
      </c>
      <c r="I41" s="41"/>
      <c r="J41" s="451">
        <f>I41*1.2</f>
        <v>0</v>
      </c>
      <c r="K41" s="575">
        <f>H41*I41</f>
        <v>0</v>
      </c>
      <c r="L41" s="451">
        <f>K41*1.2</f>
        <v>0</v>
      </c>
    </row>
    <row r="42" spans="1:10" s="561" customFormat="1" ht="12" customHeight="1">
      <c r="A42" s="566"/>
      <c r="B42" s="225"/>
      <c r="C42" s="225"/>
      <c r="D42" s="225"/>
      <c r="E42" s="225"/>
      <c r="F42" s="225"/>
      <c r="G42" s="564"/>
      <c r="H42" s="585"/>
      <c r="I42" s="568"/>
      <c r="J42" s="569"/>
    </row>
    <row r="43" spans="1:10" s="561" customFormat="1" ht="31.5" customHeight="1">
      <c r="A43" s="566">
        <v>3</v>
      </c>
      <c r="B43" s="848" t="s">
        <v>264</v>
      </c>
      <c r="C43" s="848"/>
      <c r="D43" s="848"/>
      <c r="E43" s="848"/>
      <c r="F43" s="848"/>
      <c r="G43" s="564"/>
      <c r="H43" s="574"/>
      <c r="I43" s="569"/>
      <c r="J43" s="569"/>
    </row>
    <row r="44" spans="1:10" s="561" customFormat="1" ht="6.75" customHeight="1">
      <c r="A44" s="69"/>
      <c r="B44" s="572"/>
      <c r="C44" s="573"/>
      <c r="D44" s="573"/>
      <c r="E44" s="573"/>
      <c r="F44" s="573"/>
      <c r="G44" s="573"/>
      <c r="H44" s="564"/>
      <c r="I44" s="573"/>
      <c r="J44" s="573"/>
    </row>
    <row r="45" spans="1:10" s="561" customFormat="1" ht="30" customHeight="1">
      <c r="A45" s="581" t="s">
        <v>521</v>
      </c>
      <c r="B45" s="848" t="s">
        <v>265</v>
      </c>
      <c r="C45" s="848"/>
      <c r="D45" s="848"/>
      <c r="E45" s="848"/>
      <c r="F45" s="848"/>
      <c r="G45" s="564"/>
      <c r="H45" s="574"/>
      <c r="I45" s="569"/>
      <c r="J45" s="569"/>
    </row>
    <row r="46" spans="1:10" s="561" customFormat="1" ht="14.25" customHeight="1">
      <c r="A46" s="581" t="s">
        <v>521</v>
      </c>
      <c r="B46" s="848" t="s">
        <v>305</v>
      </c>
      <c r="C46" s="848"/>
      <c r="D46" s="848"/>
      <c r="E46" s="848"/>
      <c r="F46" s="848"/>
      <c r="G46" s="564"/>
      <c r="H46" s="574"/>
      <c r="I46" s="569"/>
      <c r="J46" s="569"/>
    </row>
    <row r="47" spans="1:10" s="561" customFormat="1" ht="15" customHeight="1">
      <c r="A47" s="581" t="s">
        <v>521</v>
      </c>
      <c r="B47" s="848" t="s">
        <v>266</v>
      </c>
      <c r="C47" s="848"/>
      <c r="D47" s="848"/>
      <c r="E47" s="848"/>
      <c r="F47" s="848"/>
      <c r="G47" s="564"/>
      <c r="H47" s="574"/>
      <c r="I47" s="569"/>
      <c r="J47" s="569"/>
    </row>
    <row r="48" spans="1:12" s="561" customFormat="1" ht="16.5" customHeight="1">
      <c r="A48" s="581" t="s">
        <v>521</v>
      </c>
      <c r="B48" s="856" t="s">
        <v>261</v>
      </c>
      <c r="C48" s="856"/>
      <c r="D48" s="856"/>
      <c r="E48" s="856"/>
      <c r="F48" s="856"/>
      <c r="G48" s="582"/>
      <c r="H48" s="586"/>
      <c r="I48" s="584"/>
      <c r="J48" s="584"/>
      <c r="K48" s="584"/>
      <c r="L48" s="584"/>
    </row>
    <row r="49" spans="1:12" s="561" customFormat="1" ht="31.5" customHeight="1">
      <c r="A49" s="566"/>
      <c r="B49" s="848" t="s">
        <v>302</v>
      </c>
      <c r="C49" s="848"/>
      <c r="D49" s="848"/>
      <c r="E49" s="848"/>
      <c r="F49" s="848"/>
      <c r="G49" s="564" t="s">
        <v>293</v>
      </c>
      <c r="H49" s="574">
        <v>1</v>
      </c>
      <c r="I49" s="41"/>
      <c r="J49" s="451">
        <f>I49*1.2</f>
        <v>0</v>
      </c>
      <c r="K49" s="575">
        <f>H49*I49</f>
        <v>0</v>
      </c>
      <c r="L49" s="451">
        <f>K49*1.2</f>
        <v>0</v>
      </c>
    </row>
    <row r="50" spans="1:10" s="561" customFormat="1" ht="12" customHeight="1">
      <c r="A50" s="69"/>
      <c r="B50" s="572"/>
      <c r="C50" s="573"/>
      <c r="D50" s="573"/>
      <c r="E50" s="573"/>
      <c r="F50" s="573"/>
      <c r="G50" s="574"/>
      <c r="H50" s="564"/>
      <c r="I50" s="573"/>
      <c r="J50" s="573"/>
    </row>
    <row r="51" spans="1:12" s="561" customFormat="1" ht="46.5" customHeight="1">
      <c r="A51" s="566">
        <v>4</v>
      </c>
      <c r="B51" s="848" t="s">
        <v>267</v>
      </c>
      <c r="C51" s="848"/>
      <c r="D51" s="848"/>
      <c r="E51" s="848"/>
      <c r="F51" s="848"/>
      <c r="G51" s="564" t="s">
        <v>259</v>
      </c>
      <c r="H51" s="587">
        <v>150</v>
      </c>
      <c r="I51" s="41"/>
      <c r="J51" s="451">
        <f>I51*1.2</f>
        <v>0</v>
      </c>
      <c r="K51" s="575">
        <f>H51*I51</f>
        <v>0</v>
      </c>
      <c r="L51" s="451">
        <f>K51*1.2</f>
        <v>0</v>
      </c>
    </row>
    <row r="52" spans="1:10" s="561" customFormat="1" ht="12.75" customHeight="1">
      <c r="A52" s="69"/>
      <c r="B52" s="572"/>
      <c r="C52" s="573"/>
      <c r="D52" s="573"/>
      <c r="E52" s="573"/>
      <c r="F52" s="573"/>
      <c r="G52" s="573"/>
      <c r="H52" s="564"/>
      <c r="I52" s="573"/>
      <c r="J52" s="573"/>
    </row>
    <row r="53" spans="1:12" s="561" customFormat="1" ht="66" customHeight="1">
      <c r="A53" s="566">
        <v>5</v>
      </c>
      <c r="B53" s="848" t="s">
        <v>268</v>
      </c>
      <c r="C53" s="848"/>
      <c r="D53" s="848"/>
      <c r="E53" s="848"/>
      <c r="F53" s="848"/>
      <c r="G53" s="564" t="s">
        <v>259</v>
      </c>
      <c r="H53" s="574">
        <v>4330</v>
      </c>
      <c r="I53" s="41"/>
      <c r="J53" s="451">
        <f>I53*1.2</f>
        <v>0</v>
      </c>
      <c r="K53" s="575">
        <f>H53*I53</f>
        <v>0</v>
      </c>
      <c r="L53" s="451">
        <f>K53*1.2</f>
        <v>0</v>
      </c>
    </row>
    <row r="54" spans="1:10" s="561" customFormat="1" ht="9.75" customHeight="1">
      <c r="A54" s="566"/>
      <c r="B54" s="225"/>
      <c r="C54" s="225"/>
      <c r="D54" s="225"/>
      <c r="E54" s="225"/>
      <c r="F54" s="225"/>
      <c r="G54" s="564"/>
      <c r="H54" s="585"/>
      <c r="I54" s="568"/>
      <c r="J54" s="569"/>
    </row>
    <row r="55" spans="1:12" s="561" customFormat="1" ht="66" customHeight="1">
      <c r="A55" s="566">
        <v>6</v>
      </c>
      <c r="B55" s="848" t="s">
        <v>269</v>
      </c>
      <c r="C55" s="848"/>
      <c r="D55" s="848"/>
      <c r="E55" s="848"/>
      <c r="F55" s="848"/>
      <c r="G55" s="564" t="s">
        <v>293</v>
      </c>
      <c r="H55" s="574">
        <v>2</v>
      </c>
      <c r="I55" s="41"/>
      <c r="J55" s="451">
        <f>I55*1.2</f>
        <v>0</v>
      </c>
      <c r="K55" s="575">
        <f>H55*I55</f>
        <v>0</v>
      </c>
      <c r="L55" s="451">
        <f>K55*1.2</f>
        <v>0</v>
      </c>
    </row>
    <row r="56" spans="1:10" s="561" customFormat="1" ht="9.75" customHeight="1">
      <c r="A56" s="566"/>
      <c r="B56" s="225"/>
      <c r="C56" s="225"/>
      <c r="D56" s="225"/>
      <c r="E56" s="225"/>
      <c r="F56" s="225"/>
      <c r="G56" s="564"/>
      <c r="H56" s="585"/>
      <c r="I56" s="568"/>
      <c r="J56" s="569"/>
    </row>
    <row r="57" spans="1:12" s="561" customFormat="1" ht="76.5" customHeight="1">
      <c r="A57" s="566">
        <v>7</v>
      </c>
      <c r="B57" s="848" t="s">
        <v>270</v>
      </c>
      <c r="C57" s="848"/>
      <c r="D57" s="848"/>
      <c r="E57" s="848"/>
      <c r="F57" s="848"/>
      <c r="G57" s="564" t="s">
        <v>293</v>
      </c>
      <c r="H57" s="574">
        <v>2</v>
      </c>
      <c r="I57" s="41"/>
      <c r="J57" s="451">
        <f>I57*1.2</f>
        <v>0</v>
      </c>
      <c r="K57" s="575">
        <f>H57*I57</f>
        <v>0</v>
      </c>
      <c r="L57" s="451">
        <f>K57*1.2</f>
        <v>0</v>
      </c>
    </row>
    <row r="58" spans="1:10" s="561" customFormat="1" ht="12" customHeight="1">
      <c r="A58" s="69"/>
      <c r="B58" s="572"/>
      <c r="C58" s="573"/>
      <c r="D58" s="573"/>
      <c r="E58" s="573"/>
      <c r="F58" s="573"/>
      <c r="G58" s="573"/>
      <c r="H58" s="564"/>
      <c r="I58" s="573"/>
      <c r="J58" s="573"/>
    </row>
    <row r="59" spans="1:12" s="561" customFormat="1" ht="64.5" customHeight="1">
      <c r="A59" s="566">
        <v>7</v>
      </c>
      <c r="B59" s="847" t="s">
        <v>272</v>
      </c>
      <c r="C59" s="847"/>
      <c r="D59" s="847"/>
      <c r="E59" s="847"/>
      <c r="F59" s="847"/>
      <c r="G59" s="564" t="s">
        <v>201</v>
      </c>
      <c r="H59" s="574">
        <v>2</v>
      </c>
      <c r="I59" s="41"/>
      <c r="J59" s="451">
        <f>I59*1.2</f>
        <v>0</v>
      </c>
      <c r="K59" s="575">
        <f>H59*I59</f>
        <v>0</v>
      </c>
      <c r="L59" s="451">
        <f>K59*1.2</f>
        <v>0</v>
      </c>
    </row>
    <row r="60" spans="1:10" s="561" customFormat="1" ht="12" customHeight="1">
      <c r="A60" s="69"/>
      <c r="B60" s="572"/>
      <c r="C60" s="573"/>
      <c r="D60" s="573"/>
      <c r="E60" s="573"/>
      <c r="F60" s="573"/>
      <c r="G60" s="573"/>
      <c r="H60" s="564"/>
      <c r="I60" s="573"/>
      <c r="J60" s="573"/>
    </row>
    <row r="61" spans="1:12" s="561" customFormat="1" ht="31.5" customHeight="1">
      <c r="A61" s="566">
        <v>8</v>
      </c>
      <c r="B61" s="847" t="s">
        <v>271</v>
      </c>
      <c r="C61" s="847"/>
      <c r="D61" s="847"/>
      <c r="E61" s="847"/>
      <c r="F61" s="847"/>
      <c r="G61" s="564" t="s">
        <v>201</v>
      </c>
      <c r="H61" s="574">
        <v>2</v>
      </c>
      <c r="I61" s="41"/>
      <c r="J61" s="451">
        <f>I61*1.2</f>
        <v>0</v>
      </c>
      <c r="K61" s="575">
        <f>H61*I61</f>
        <v>0</v>
      </c>
      <c r="L61" s="451">
        <f>K61*1.2</f>
        <v>0</v>
      </c>
    </row>
    <row r="62" spans="1:10" s="561" customFormat="1" ht="12" customHeight="1">
      <c r="A62" s="69"/>
      <c r="B62" s="572"/>
      <c r="C62" s="573"/>
      <c r="D62" s="573"/>
      <c r="E62" s="573"/>
      <c r="F62" s="573"/>
      <c r="G62" s="573"/>
      <c r="H62" s="564"/>
      <c r="I62" s="573"/>
      <c r="J62" s="573"/>
    </row>
    <row r="63" spans="1:10" s="561" customFormat="1" ht="18" customHeight="1">
      <c r="A63" s="566">
        <v>9</v>
      </c>
      <c r="B63" s="847" t="s">
        <v>618</v>
      </c>
      <c r="C63" s="847"/>
      <c r="D63" s="847"/>
      <c r="E63" s="847"/>
      <c r="F63" s="847"/>
      <c r="G63" s="564"/>
      <c r="H63" s="574"/>
      <c r="I63" s="569"/>
      <c r="J63" s="569"/>
    </row>
    <row r="64" spans="1:10" s="561" customFormat="1" ht="15.75" customHeight="1">
      <c r="A64" s="69"/>
      <c r="B64" s="857" t="s">
        <v>610</v>
      </c>
      <c r="C64" s="857"/>
      <c r="D64" s="857"/>
      <c r="E64" s="857"/>
      <c r="F64" s="857"/>
      <c r="G64" s="564"/>
      <c r="H64" s="574"/>
      <c r="I64" s="569"/>
      <c r="J64" s="569"/>
    </row>
    <row r="65" spans="1:12" s="561" customFormat="1" ht="15.75" customHeight="1">
      <c r="A65" s="69"/>
      <c r="B65" s="857" t="s">
        <v>273</v>
      </c>
      <c r="C65" s="857"/>
      <c r="D65" s="857"/>
      <c r="E65" s="857"/>
      <c r="F65" s="857"/>
      <c r="G65" s="564" t="s">
        <v>201</v>
      </c>
      <c r="H65" s="574">
        <v>2</v>
      </c>
      <c r="I65" s="41"/>
      <c r="J65" s="451">
        <f aca="true" t="shared" si="0" ref="J65:J71">I65*1.2</f>
        <v>0</v>
      </c>
      <c r="K65" s="575">
        <f aca="true" t="shared" si="1" ref="K65:K71">H65*I65</f>
        <v>0</v>
      </c>
      <c r="L65" s="451">
        <f aca="true" t="shared" si="2" ref="L65:L71">K65*1.2</f>
        <v>0</v>
      </c>
    </row>
    <row r="66" spans="1:12" s="561" customFormat="1" ht="15.75" customHeight="1">
      <c r="A66" s="69"/>
      <c r="B66" s="857" t="s">
        <v>274</v>
      </c>
      <c r="C66" s="857"/>
      <c r="D66" s="857"/>
      <c r="E66" s="857"/>
      <c r="F66" s="857"/>
      <c r="G66" s="564" t="s">
        <v>201</v>
      </c>
      <c r="H66" s="574">
        <v>12</v>
      </c>
      <c r="I66" s="41"/>
      <c r="J66" s="451">
        <f t="shared" si="0"/>
        <v>0</v>
      </c>
      <c r="K66" s="575">
        <f t="shared" si="1"/>
        <v>0</v>
      </c>
      <c r="L66" s="451">
        <f t="shared" si="2"/>
        <v>0</v>
      </c>
    </row>
    <row r="67" spans="1:12" s="561" customFormat="1" ht="15.75" customHeight="1">
      <c r="A67" s="69"/>
      <c r="B67" s="857" t="s">
        <v>275</v>
      </c>
      <c r="C67" s="857"/>
      <c r="D67" s="857"/>
      <c r="E67" s="857"/>
      <c r="F67" s="857"/>
      <c r="G67" s="564" t="s">
        <v>201</v>
      </c>
      <c r="H67" s="574">
        <v>2</v>
      </c>
      <c r="I67" s="41"/>
      <c r="J67" s="451">
        <f t="shared" si="0"/>
        <v>0</v>
      </c>
      <c r="K67" s="575">
        <f t="shared" si="1"/>
        <v>0</v>
      </c>
      <c r="L67" s="451">
        <f t="shared" si="2"/>
        <v>0</v>
      </c>
    </row>
    <row r="68" spans="1:12" s="561" customFormat="1" ht="15.75" customHeight="1">
      <c r="A68" s="69"/>
      <c r="B68" s="857" t="s">
        <v>276</v>
      </c>
      <c r="C68" s="857"/>
      <c r="D68" s="857"/>
      <c r="E68" s="857"/>
      <c r="F68" s="857"/>
      <c r="G68" s="564" t="s">
        <v>201</v>
      </c>
      <c r="H68" s="574">
        <v>10</v>
      </c>
      <c r="I68" s="41"/>
      <c r="J68" s="451">
        <f t="shared" si="0"/>
        <v>0</v>
      </c>
      <c r="K68" s="575">
        <f t="shared" si="1"/>
        <v>0</v>
      </c>
      <c r="L68" s="451">
        <f t="shared" si="2"/>
        <v>0</v>
      </c>
    </row>
    <row r="69" spans="1:12" s="561" customFormat="1" ht="15.75" customHeight="1">
      <c r="A69" s="69"/>
      <c r="B69" s="857" t="s">
        <v>277</v>
      </c>
      <c r="C69" s="857"/>
      <c r="D69" s="857"/>
      <c r="E69" s="857"/>
      <c r="F69" s="857"/>
      <c r="G69" s="564" t="s">
        <v>201</v>
      </c>
      <c r="H69" s="574">
        <v>12</v>
      </c>
      <c r="I69" s="41"/>
      <c r="J69" s="451">
        <f t="shared" si="0"/>
        <v>0</v>
      </c>
      <c r="K69" s="575">
        <f t="shared" si="1"/>
        <v>0</v>
      </c>
      <c r="L69" s="451">
        <f t="shared" si="2"/>
        <v>0</v>
      </c>
    </row>
    <row r="70" spans="1:12" s="561" customFormat="1" ht="15.75" customHeight="1">
      <c r="A70" s="69"/>
      <c r="B70" s="857" t="s">
        <v>278</v>
      </c>
      <c r="C70" s="857"/>
      <c r="D70" s="857"/>
      <c r="E70" s="857"/>
      <c r="F70" s="857"/>
      <c r="G70" s="564" t="s">
        <v>201</v>
      </c>
      <c r="H70" s="574">
        <v>4</v>
      </c>
      <c r="I70" s="41"/>
      <c r="J70" s="451">
        <f t="shared" si="0"/>
        <v>0</v>
      </c>
      <c r="K70" s="575">
        <f t="shared" si="1"/>
        <v>0</v>
      </c>
      <c r="L70" s="451">
        <f t="shared" si="2"/>
        <v>0</v>
      </c>
    </row>
    <row r="71" spans="1:12" s="561" customFormat="1" ht="15.75" customHeight="1">
      <c r="A71" s="69"/>
      <c r="B71" s="857" t="s">
        <v>279</v>
      </c>
      <c r="C71" s="857"/>
      <c r="D71" s="857"/>
      <c r="E71" s="857"/>
      <c r="F71" s="857"/>
      <c r="G71" s="564" t="s">
        <v>201</v>
      </c>
      <c r="H71" s="574">
        <v>6</v>
      </c>
      <c r="I71" s="41"/>
      <c r="J71" s="451">
        <f t="shared" si="0"/>
        <v>0</v>
      </c>
      <c r="K71" s="575">
        <f t="shared" si="1"/>
        <v>0</v>
      </c>
      <c r="L71" s="451">
        <f t="shared" si="2"/>
        <v>0</v>
      </c>
    </row>
    <row r="72" spans="1:10" s="561" customFormat="1" ht="15.75" customHeight="1">
      <c r="A72" s="69"/>
      <c r="B72" s="857" t="s">
        <v>626</v>
      </c>
      <c r="C72" s="857"/>
      <c r="D72" s="857"/>
      <c r="E72" s="857"/>
      <c r="F72" s="857"/>
      <c r="G72" s="564"/>
      <c r="H72" s="574"/>
      <c r="I72" s="569"/>
      <c r="J72" s="569"/>
    </row>
    <row r="73" spans="1:12" s="561" customFormat="1" ht="15.75" customHeight="1">
      <c r="A73" s="69"/>
      <c r="B73" s="857" t="s">
        <v>276</v>
      </c>
      <c r="C73" s="857"/>
      <c r="D73" s="857"/>
      <c r="E73" s="857"/>
      <c r="F73" s="857"/>
      <c r="G73" s="564" t="s">
        <v>201</v>
      </c>
      <c r="H73" s="574">
        <v>3</v>
      </c>
      <c r="I73" s="41"/>
      <c r="J73" s="451">
        <f>I73*1.2</f>
        <v>0</v>
      </c>
      <c r="K73" s="575">
        <f>H73*I73</f>
        <v>0</v>
      </c>
      <c r="L73" s="451">
        <f>K73*1.2</f>
        <v>0</v>
      </c>
    </row>
    <row r="74" spans="1:10" s="561" customFormat="1" ht="15.75" customHeight="1">
      <c r="A74" s="69"/>
      <c r="B74" s="857" t="s">
        <v>611</v>
      </c>
      <c r="C74" s="857"/>
      <c r="D74" s="857"/>
      <c r="E74" s="857"/>
      <c r="F74" s="857"/>
      <c r="G74" s="564"/>
      <c r="H74" s="574"/>
      <c r="I74" s="569"/>
      <c r="J74" s="569"/>
    </row>
    <row r="75" spans="1:12" s="561" customFormat="1" ht="15.75" customHeight="1">
      <c r="A75" s="69"/>
      <c r="B75" s="857" t="s">
        <v>280</v>
      </c>
      <c r="C75" s="857"/>
      <c r="D75" s="857"/>
      <c r="E75" s="857"/>
      <c r="F75" s="857"/>
      <c r="G75" s="564" t="s">
        <v>201</v>
      </c>
      <c r="H75" s="574">
        <v>2</v>
      </c>
      <c r="I75" s="41"/>
      <c r="J75" s="451">
        <f>I75*1.2</f>
        <v>0</v>
      </c>
      <c r="K75" s="575">
        <f>H75*I75</f>
        <v>0</v>
      </c>
      <c r="L75" s="451">
        <f>K75*1.2</f>
        <v>0</v>
      </c>
    </row>
    <row r="76" spans="1:10" s="561" customFormat="1" ht="15.75" customHeight="1">
      <c r="A76" s="69"/>
      <c r="B76" s="857" t="s">
        <v>629</v>
      </c>
      <c r="C76" s="857"/>
      <c r="D76" s="857"/>
      <c r="E76" s="857"/>
      <c r="F76" s="857"/>
      <c r="G76" s="564"/>
      <c r="H76" s="574"/>
      <c r="I76" s="569"/>
      <c r="J76" s="569"/>
    </row>
    <row r="77" spans="1:12" s="561" customFormat="1" ht="15.75" customHeight="1">
      <c r="A77" s="69"/>
      <c r="B77" s="857" t="s">
        <v>279</v>
      </c>
      <c r="C77" s="857"/>
      <c r="D77" s="857"/>
      <c r="E77" s="857"/>
      <c r="F77" s="857"/>
      <c r="G77" s="564" t="s">
        <v>201</v>
      </c>
      <c r="H77" s="574">
        <v>4</v>
      </c>
      <c r="I77" s="41"/>
      <c r="J77" s="451">
        <f>I77*1.2</f>
        <v>0</v>
      </c>
      <c r="K77" s="575">
        <f>H77*I77</f>
        <v>0</v>
      </c>
      <c r="L77" s="451">
        <f>K77*1.2</f>
        <v>0</v>
      </c>
    </row>
    <row r="78" spans="1:10" s="561" customFormat="1" ht="15.75" customHeight="1">
      <c r="A78" s="69"/>
      <c r="B78" s="857" t="s">
        <v>612</v>
      </c>
      <c r="C78" s="857"/>
      <c r="D78" s="857"/>
      <c r="E78" s="857"/>
      <c r="F78" s="857"/>
      <c r="G78" s="564"/>
      <c r="H78" s="574"/>
      <c r="I78" s="569"/>
      <c r="J78" s="569"/>
    </row>
    <row r="79" spans="1:12" s="561" customFormat="1" ht="15.75" customHeight="1">
      <c r="A79" s="69"/>
      <c r="B79" s="857" t="s">
        <v>278</v>
      </c>
      <c r="C79" s="857"/>
      <c r="D79" s="857"/>
      <c r="E79" s="857"/>
      <c r="F79" s="857"/>
      <c r="G79" s="564" t="s">
        <v>201</v>
      </c>
      <c r="H79" s="574">
        <v>2</v>
      </c>
      <c r="I79" s="41"/>
      <c r="J79" s="451">
        <f>I79*1.2</f>
        <v>0</v>
      </c>
      <c r="K79" s="575">
        <f>H79*I79</f>
        <v>0</v>
      </c>
      <c r="L79" s="451">
        <f>K79*1.2</f>
        <v>0</v>
      </c>
    </row>
    <row r="80" spans="1:12" s="561" customFormat="1" ht="15.75" customHeight="1">
      <c r="A80" s="69"/>
      <c r="B80" s="857" t="s">
        <v>279</v>
      </c>
      <c r="C80" s="857"/>
      <c r="D80" s="857"/>
      <c r="E80" s="857"/>
      <c r="F80" s="857"/>
      <c r="G80" s="564" t="s">
        <v>201</v>
      </c>
      <c r="H80" s="574">
        <v>2</v>
      </c>
      <c r="I80" s="41"/>
      <c r="J80" s="451">
        <f>I80*1.2</f>
        <v>0</v>
      </c>
      <c r="K80" s="575">
        <f>H80*I80</f>
        <v>0</v>
      </c>
      <c r="L80" s="451">
        <f>K80*1.2</f>
        <v>0</v>
      </c>
    </row>
    <row r="81" spans="1:10" s="561" customFormat="1" ht="15.75" customHeight="1">
      <c r="A81" s="69"/>
      <c r="B81" s="857" t="s">
        <v>613</v>
      </c>
      <c r="C81" s="857"/>
      <c r="D81" s="857"/>
      <c r="E81" s="857"/>
      <c r="F81" s="857"/>
      <c r="G81" s="564"/>
      <c r="H81" s="574"/>
      <c r="I81" s="569"/>
      <c r="J81" s="569"/>
    </row>
    <row r="82" spans="1:12" s="561" customFormat="1" ht="15.75" customHeight="1">
      <c r="A82" s="69"/>
      <c r="B82" s="857" t="s">
        <v>281</v>
      </c>
      <c r="C82" s="857"/>
      <c r="D82" s="857"/>
      <c r="E82" s="857"/>
      <c r="F82" s="857"/>
      <c r="G82" s="564" t="s">
        <v>201</v>
      </c>
      <c r="H82" s="574">
        <v>3</v>
      </c>
      <c r="I82" s="41"/>
      <c r="J82" s="451">
        <f aca="true" t="shared" si="3" ref="J82:J87">I82*1.2</f>
        <v>0</v>
      </c>
      <c r="K82" s="575">
        <f aca="true" t="shared" si="4" ref="K82:K87">H82*I82</f>
        <v>0</v>
      </c>
      <c r="L82" s="451">
        <f aca="true" t="shared" si="5" ref="L82:L87">K82*1.2</f>
        <v>0</v>
      </c>
    </row>
    <row r="83" spans="1:12" s="561" customFormat="1" ht="15.75" customHeight="1">
      <c r="A83" s="69"/>
      <c r="B83" s="857" t="s">
        <v>275</v>
      </c>
      <c r="C83" s="857"/>
      <c r="D83" s="857"/>
      <c r="E83" s="857"/>
      <c r="F83" s="857"/>
      <c r="G83" s="564" t="s">
        <v>201</v>
      </c>
      <c r="H83" s="574">
        <v>2</v>
      </c>
      <c r="I83" s="41"/>
      <c r="J83" s="451">
        <f t="shared" si="3"/>
        <v>0</v>
      </c>
      <c r="K83" s="575">
        <f t="shared" si="4"/>
        <v>0</v>
      </c>
      <c r="L83" s="451">
        <f t="shared" si="5"/>
        <v>0</v>
      </c>
    </row>
    <row r="84" spans="1:12" s="561" customFormat="1" ht="15.75" customHeight="1">
      <c r="A84" s="69"/>
      <c r="B84" s="857" t="s">
        <v>278</v>
      </c>
      <c r="C84" s="857"/>
      <c r="D84" s="857"/>
      <c r="E84" s="857"/>
      <c r="F84" s="857"/>
      <c r="G84" s="564" t="s">
        <v>201</v>
      </c>
      <c r="H84" s="574">
        <v>2</v>
      </c>
      <c r="I84" s="41"/>
      <c r="J84" s="451">
        <f t="shared" si="3"/>
        <v>0</v>
      </c>
      <c r="K84" s="575">
        <f t="shared" si="4"/>
        <v>0</v>
      </c>
      <c r="L84" s="451">
        <f t="shared" si="5"/>
        <v>0</v>
      </c>
    </row>
    <row r="85" spans="1:12" s="561" customFormat="1" ht="15.75" customHeight="1">
      <c r="A85" s="69"/>
      <c r="B85" s="857" t="s">
        <v>614</v>
      </c>
      <c r="C85" s="857"/>
      <c r="D85" s="857"/>
      <c r="E85" s="857"/>
      <c r="F85" s="857"/>
      <c r="G85" s="564" t="s">
        <v>201</v>
      </c>
      <c r="H85" s="574">
        <v>10</v>
      </c>
      <c r="I85" s="41"/>
      <c r="J85" s="451">
        <f t="shared" si="3"/>
        <v>0</v>
      </c>
      <c r="K85" s="575">
        <f t="shared" si="4"/>
        <v>0</v>
      </c>
      <c r="L85" s="451">
        <f t="shared" si="5"/>
        <v>0</v>
      </c>
    </row>
    <row r="86" spans="1:12" s="561" customFormat="1" ht="15.75" customHeight="1">
      <c r="A86" s="69"/>
      <c r="B86" s="857" t="s">
        <v>615</v>
      </c>
      <c r="C86" s="857"/>
      <c r="D86" s="857"/>
      <c r="E86" s="857"/>
      <c r="F86" s="857"/>
      <c r="G86" s="564" t="s">
        <v>201</v>
      </c>
      <c r="H86" s="574">
        <v>1</v>
      </c>
      <c r="I86" s="41"/>
      <c r="J86" s="451">
        <f t="shared" si="3"/>
        <v>0</v>
      </c>
      <c r="K86" s="575">
        <f t="shared" si="4"/>
        <v>0</v>
      </c>
      <c r="L86" s="451">
        <f t="shared" si="5"/>
        <v>0</v>
      </c>
    </row>
    <row r="87" spans="1:12" s="561" customFormat="1" ht="15.75" customHeight="1">
      <c r="A87" s="69"/>
      <c r="B87" s="857" t="s">
        <v>616</v>
      </c>
      <c r="C87" s="857"/>
      <c r="D87" s="857"/>
      <c r="E87" s="857"/>
      <c r="F87" s="857"/>
      <c r="G87" s="564" t="s">
        <v>201</v>
      </c>
      <c r="H87" s="574">
        <v>2</v>
      </c>
      <c r="I87" s="41"/>
      <c r="J87" s="451">
        <f t="shared" si="3"/>
        <v>0</v>
      </c>
      <c r="K87" s="575">
        <f t="shared" si="4"/>
        <v>0</v>
      </c>
      <c r="L87" s="451">
        <f t="shared" si="5"/>
        <v>0</v>
      </c>
    </row>
    <row r="88" spans="1:10" s="561" customFormat="1" ht="12" customHeight="1">
      <c r="A88" s="69"/>
      <c r="B88" s="572"/>
      <c r="C88" s="573"/>
      <c r="D88" s="573"/>
      <c r="E88" s="573"/>
      <c r="F88" s="573"/>
      <c r="G88" s="573"/>
      <c r="H88" s="564"/>
      <c r="I88" s="573"/>
      <c r="J88" s="573"/>
    </row>
    <row r="89" spans="1:10" s="561" customFormat="1" ht="75.75" customHeight="1">
      <c r="A89" s="566">
        <v>10</v>
      </c>
      <c r="B89" s="847" t="s">
        <v>630</v>
      </c>
      <c r="C89" s="847"/>
      <c r="D89" s="847"/>
      <c r="E89" s="847"/>
      <c r="F89" s="847"/>
      <c r="G89" s="564"/>
      <c r="H89" s="574"/>
      <c r="I89" s="569"/>
      <c r="J89" s="569"/>
    </row>
    <row r="90" spans="1:12" s="561" customFormat="1" ht="15.75" customHeight="1">
      <c r="A90" s="69"/>
      <c r="B90" s="857" t="s">
        <v>619</v>
      </c>
      <c r="C90" s="857"/>
      <c r="D90" s="857"/>
      <c r="E90" s="857"/>
      <c r="F90" s="857"/>
      <c r="G90" s="564" t="s">
        <v>609</v>
      </c>
      <c r="H90" s="574">
        <v>2</v>
      </c>
      <c r="I90" s="41"/>
      <c r="J90" s="451">
        <f aca="true" t="shared" si="6" ref="J90:J96">I90*1.2</f>
        <v>0</v>
      </c>
      <c r="K90" s="575">
        <f aca="true" t="shared" si="7" ref="K90:K96">H90*I90</f>
        <v>0</v>
      </c>
      <c r="L90" s="451">
        <f aca="true" t="shared" si="8" ref="L90:L96">K90*1.2</f>
        <v>0</v>
      </c>
    </row>
    <row r="91" spans="1:12" s="561" customFormat="1" ht="15.75" customHeight="1">
      <c r="A91" s="69"/>
      <c r="B91" s="857" t="s">
        <v>620</v>
      </c>
      <c r="C91" s="857"/>
      <c r="D91" s="857"/>
      <c r="E91" s="857"/>
      <c r="F91" s="857"/>
      <c r="G91" s="564" t="s">
        <v>609</v>
      </c>
      <c r="H91" s="574">
        <v>24</v>
      </c>
      <c r="I91" s="41"/>
      <c r="J91" s="451">
        <f t="shared" si="6"/>
        <v>0</v>
      </c>
      <c r="K91" s="575">
        <f t="shared" si="7"/>
        <v>0</v>
      </c>
      <c r="L91" s="451">
        <f t="shared" si="8"/>
        <v>0</v>
      </c>
    </row>
    <row r="92" spans="1:12" s="561" customFormat="1" ht="15.75" customHeight="1">
      <c r="A92" s="69"/>
      <c r="B92" s="857" t="s">
        <v>621</v>
      </c>
      <c r="C92" s="857"/>
      <c r="D92" s="857"/>
      <c r="E92" s="857"/>
      <c r="F92" s="857"/>
      <c r="G92" s="564" t="s">
        <v>609</v>
      </c>
      <c r="H92" s="574">
        <v>2</v>
      </c>
      <c r="I92" s="41"/>
      <c r="J92" s="451">
        <f t="shared" si="6"/>
        <v>0</v>
      </c>
      <c r="K92" s="575">
        <f t="shared" si="7"/>
        <v>0</v>
      </c>
      <c r="L92" s="451">
        <f t="shared" si="8"/>
        <v>0</v>
      </c>
    </row>
    <row r="93" spans="1:12" s="561" customFormat="1" ht="15.75" customHeight="1">
      <c r="A93" s="69"/>
      <c r="B93" s="857" t="s">
        <v>622</v>
      </c>
      <c r="C93" s="857"/>
      <c r="D93" s="857"/>
      <c r="E93" s="857"/>
      <c r="F93" s="857"/>
      <c r="G93" s="564" t="s">
        <v>609</v>
      </c>
      <c r="H93" s="574">
        <v>16</v>
      </c>
      <c r="I93" s="41"/>
      <c r="J93" s="451">
        <f t="shared" si="6"/>
        <v>0</v>
      </c>
      <c r="K93" s="575">
        <f t="shared" si="7"/>
        <v>0</v>
      </c>
      <c r="L93" s="451">
        <f t="shared" si="8"/>
        <v>0</v>
      </c>
    </row>
    <row r="94" spans="1:12" s="561" customFormat="1" ht="15.75" customHeight="1">
      <c r="A94" s="69"/>
      <c r="B94" s="857" t="s">
        <v>623</v>
      </c>
      <c r="C94" s="857"/>
      <c r="D94" s="857"/>
      <c r="E94" s="857"/>
      <c r="F94" s="857"/>
      <c r="G94" s="564" t="s">
        <v>609</v>
      </c>
      <c r="H94" s="574">
        <v>10</v>
      </c>
      <c r="I94" s="41"/>
      <c r="J94" s="451">
        <f t="shared" si="6"/>
        <v>0</v>
      </c>
      <c r="K94" s="575">
        <f t="shared" si="7"/>
        <v>0</v>
      </c>
      <c r="L94" s="451">
        <f t="shared" si="8"/>
        <v>0</v>
      </c>
    </row>
    <row r="95" spans="1:12" s="561" customFormat="1" ht="15.75" customHeight="1">
      <c r="A95" s="69"/>
      <c r="B95" s="857" t="s">
        <v>624</v>
      </c>
      <c r="C95" s="857"/>
      <c r="D95" s="857"/>
      <c r="E95" s="857"/>
      <c r="F95" s="857"/>
      <c r="G95" s="564" t="s">
        <v>609</v>
      </c>
      <c r="H95" s="574">
        <v>86</v>
      </c>
      <c r="I95" s="41"/>
      <c r="J95" s="451">
        <f t="shared" si="6"/>
        <v>0</v>
      </c>
      <c r="K95" s="575">
        <f t="shared" si="7"/>
        <v>0</v>
      </c>
      <c r="L95" s="451">
        <f t="shared" si="8"/>
        <v>0</v>
      </c>
    </row>
    <row r="96" spans="1:12" s="561" customFormat="1" ht="15.75" customHeight="1">
      <c r="A96" s="69"/>
      <c r="B96" s="857" t="s">
        <v>625</v>
      </c>
      <c r="C96" s="857"/>
      <c r="D96" s="857"/>
      <c r="E96" s="857"/>
      <c r="F96" s="857"/>
      <c r="G96" s="564" t="s">
        <v>609</v>
      </c>
      <c r="H96" s="574">
        <v>86</v>
      </c>
      <c r="I96" s="41"/>
      <c r="J96" s="451">
        <f t="shared" si="6"/>
        <v>0</v>
      </c>
      <c r="K96" s="575">
        <f t="shared" si="7"/>
        <v>0</v>
      </c>
      <c r="L96" s="451">
        <f t="shared" si="8"/>
        <v>0</v>
      </c>
    </row>
    <row r="97" spans="1:10" s="561" customFormat="1" ht="12" customHeight="1">
      <c r="A97" s="69"/>
      <c r="B97" s="572"/>
      <c r="C97" s="573"/>
      <c r="D97" s="573"/>
      <c r="E97" s="573"/>
      <c r="F97" s="573"/>
      <c r="G97" s="573"/>
      <c r="H97" s="564"/>
      <c r="I97" s="573"/>
      <c r="J97" s="573"/>
    </row>
    <row r="98" spans="1:12" s="561" customFormat="1" ht="63" customHeight="1">
      <c r="A98" s="566">
        <v>11</v>
      </c>
      <c r="B98" s="847" t="s">
        <v>631</v>
      </c>
      <c r="C98" s="847"/>
      <c r="D98" s="847"/>
      <c r="E98" s="847"/>
      <c r="F98" s="847"/>
      <c r="G98" s="564" t="s">
        <v>293</v>
      </c>
      <c r="H98" s="574">
        <v>1</v>
      </c>
      <c r="I98" s="41"/>
      <c r="J98" s="451">
        <f>I98*1.2</f>
        <v>0</v>
      </c>
      <c r="K98" s="575">
        <f>H98*I98</f>
        <v>0</v>
      </c>
      <c r="L98" s="451">
        <f>K98*1.2</f>
        <v>0</v>
      </c>
    </row>
    <row r="99" spans="1:10" s="561" customFormat="1" ht="12" customHeight="1">
      <c r="A99" s="69"/>
      <c r="B99" s="572"/>
      <c r="C99" s="573"/>
      <c r="D99" s="573"/>
      <c r="E99" s="573"/>
      <c r="F99" s="573"/>
      <c r="G99" s="573"/>
      <c r="H99" s="564"/>
      <c r="I99" s="573"/>
      <c r="J99" s="573"/>
    </row>
    <row r="100" spans="1:10" s="561" customFormat="1" ht="92.25" customHeight="1">
      <c r="A100" s="566">
        <v>12</v>
      </c>
      <c r="B100" s="847" t="s">
        <v>632</v>
      </c>
      <c r="C100" s="847"/>
      <c r="D100" s="847"/>
      <c r="E100" s="847"/>
      <c r="F100" s="847"/>
      <c r="G100" s="564"/>
      <c r="H100" s="574"/>
      <c r="I100" s="569"/>
      <c r="J100" s="569"/>
    </row>
    <row r="101" spans="1:10" s="561" customFormat="1" ht="15.75" customHeight="1">
      <c r="A101" s="69"/>
      <c r="B101" s="857" t="s">
        <v>626</v>
      </c>
      <c r="C101" s="857"/>
      <c r="D101" s="857"/>
      <c r="E101" s="857"/>
      <c r="F101" s="857"/>
      <c r="G101" s="564"/>
      <c r="H101" s="574"/>
      <c r="I101" s="569"/>
      <c r="J101" s="569"/>
    </row>
    <row r="102" spans="1:12" s="561" customFormat="1" ht="15.75" customHeight="1">
      <c r="A102" s="69"/>
      <c r="B102" s="857" t="s">
        <v>280</v>
      </c>
      <c r="C102" s="857"/>
      <c r="D102" s="857"/>
      <c r="E102" s="857"/>
      <c r="F102" s="857"/>
      <c r="G102" s="564" t="s">
        <v>201</v>
      </c>
      <c r="H102" s="574">
        <v>3</v>
      </c>
      <c r="I102" s="41"/>
      <c r="J102" s="451">
        <f>I102*1.2</f>
        <v>0</v>
      </c>
      <c r="K102" s="575">
        <f>H102*I102</f>
        <v>0</v>
      </c>
      <c r="L102" s="451">
        <f>K102*1.2</f>
        <v>0</v>
      </c>
    </row>
    <row r="103" spans="1:10" s="561" customFormat="1" ht="15.75" customHeight="1">
      <c r="A103" s="69"/>
      <c r="B103" s="857" t="s">
        <v>611</v>
      </c>
      <c r="C103" s="857"/>
      <c r="D103" s="857"/>
      <c r="E103" s="857"/>
      <c r="F103" s="857"/>
      <c r="G103" s="564"/>
      <c r="H103" s="574"/>
      <c r="I103" s="569"/>
      <c r="J103" s="569"/>
    </row>
    <row r="104" spans="1:12" s="561" customFormat="1" ht="15.75" customHeight="1">
      <c r="A104" s="69"/>
      <c r="B104" s="857" t="s">
        <v>280</v>
      </c>
      <c r="C104" s="857"/>
      <c r="D104" s="857"/>
      <c r="E104" s="857"/>
      <c r="F104" s="857"/>
      <c r="G104" s="564" t="s">
        <v>201</v>
      </c>
      <c r="H104" s="574">
        <v>20</v>
      </c>
      <c r="I104" s="41"/>
      <c r="J104" s="451">
        <f>I104*1.2</f>
        <v>0</v>
      </c>
      <c r="K104" s="575">
        <f>H104*I104</f>
        <v>0</v>
      </c>
      <c r="L104" s="451">
        <f>K104*1.2</f>
        <v>0</v>
      </c>
    </row>
    <row r="105" spans="1:12" s="561" customFormat="1" ht="15.75" customHeight="1">
      <c r="A105" s="69"/>
      <c r="B105" s="857" t="s">
        <v>278</v>
      </c>
      <c r="C105" s="857"/>
      <c r="D105" s="857"/>
      <c r="E105" s="857"/>
      <c r="F105" s="857"/>
      <c r="G105" s="564" t="s">
        <v>201</v>
      </c>
      <c r="H105" s="574">
        <v>4</v>
      </c>
      <c r="I105" s="41"/>
      <c r="J105" s="451">
        <f>I105*1.2</f>
        <v>0</v>
      </c>
      <c r="K105" s="575">
        <f>H105*I105</f>
        <v>0</v>
      </c>
      <c r="L105" s="451">
        <f>K105*1.2</f>
        <v>0</v>
      </c>
    </row>
    <row r="106" spans="1:12" s="561" customFormat="1" ht="15.75" customHeight="1">
      <c r="A106" s="69"/>
      <c r="B106" s="857" t="s">
        <v>617</v>
      </c>
      <c r="C106" s="857"/>
      <c r="D106" s="857"/>
      <c r="E106" s="857"/>
      <c r="F106" s="857"/>
      <c r="G106" s="564" t="s">
        <v>201</v>
      </c>
      <c r="H106" s="574">
        <v>8</v>
      </c>
      <c r="I106" s="41"/>
      <c r="J106" s="451">
        <f>I106*1.2</f>
        <v>0</v>
      </c>
      <c r="K106" s="575">
        <f>H106*I106</f>
        <v>0</v>
      </c>
      <c r="L106" s="451">
        <f>K106*1.2</f>
        <v>0</v>
      </c>
    </row>
    <row r="107" spans="1:10" s="561" customFormat="1" ht="15.75" customHeight="1">
      <c r="A107" s="69"/>
      <c r="B107" s="857" t="s">
        <v>627</v>
      </c>
      <c r="C107" s="857"/>
      <c r="D107" s="857"/>
      <c r="E107" s="857"/>
      <c r="F107" s="857"/>
      <c r="G107" s="564"/>
      <c r="H107" s="574"/>
      <c r="I107" s="569"/>
      <c r="J107" s="569"/>
    </row>
    <row r="108" spans="1:12" s="561" customFormat="1" ht="15.75" customHeight="1">
      <c r="A108" s="69"/>
      <c r="B108" s="857" t="s">
        <v>282</v>
      </c>
      <c r="C108" s="857"/>
      <c r="D108" s="857"/>
      <c r="E108" s="857"/>
      <c r="F108" s="857"/>
      <c r="G108" s="564" t="s">
        <v>201</v>
      </c>
      <c r="H108" s="574">
        <v>5</v>
      </c>
      <c r="I108" s="41"/>
      <c r="J108" s="451">
        <f>I108*1.2</f>
        <v>0</v>
      </c>
      <c r="K108" s="575">
        <f>H108*I108</f>
        <v>0</v>
      </c>
      <c r="L108" s="451">
        <f>K108*1.2</f>
        <v>0</v>
      </c>
    </row>
    <row r="109" spans="1:12" s="561" customFormat="1" ht="15.75" customHeight="1">
      <c r="A109" s="69"/>
      <c r="B109" s="857" t="s">
        <v>283</v>
      </c>
      <c r="C109" s="857"/>
      <c r="D109" s="857"/>
      <c r="E109" s="857"/>
      <c r="F109" s="857"/>
      <c r="G109" s="564" t="s">
        <v>201</v>
      </c>
      <c r="H109" s="574">
        <v>2</v>
      </c>
      <c r="I109" s="41"/>
      <c r="J109" s="451">
        <f>I109*1.2</f>
        <v>0</v>
      </c>
      <c r="K109" s="575">
        <f>H109*I109</f>
        <v>0</v>
      </c>
      <c r="L109" s="451">
        <f>K109*1.2</f>
        <v>0</v>
      </c>
    </row>
    <row r="110" spans="1:10" s="561" customFormat="1" ht="12" customHeight="1">
      <c r="A110" s="69"/>
      <c r="B110" s="572"/>
      <c r="C110" s="573"/>
      <c r="D110" s="573"/>
      <c r="E110" s="573"/>
      <c r="F110" s="573"/>
      <c r="G110" s="573"/>
      <c r="H110" s="564"/>
      <c r="I110" s="573"/>
      <c r="J110" s="573"/>
    </row>
    <row r="111" spans="1:10" s="561" customFormat="1" ht="123" customHeight="1">
      <c r="A111" s="566">
        <v>13</v>
      </c>
      <c r="B111" s="847" t="s">
        <v>628</v>
      </c>
      <c r="C111" s="847"/>
      <c r="D111" s="847"/>
      <c r="E111" s="847"/>
      <c r="F111" s="847"/>
      <c r="G111" s="564"/>
      <c r="H111" s="574"/>
      <c r="I111" s="569"/>
      <c r="J111" s="569"/>
    </row>
    <row r="112" spans="1:12" s="561" customFormat="1" ht="15.75" customHeight="1">
      <c r="A112" s="69"/>
      <c r="B112" s="857" t="s">
        <v>62</v>
      </c>
      <c r="C112" s="857"/>
      <c r="D112" s="857"/>
      <c r="E112" s="857"/>
      <c r="F112" s="857"/>
      <c r="G112" s="564" t="s">
        <v>201</v>
      </c>
      <c r="H112" s="574">
        <v>2</v>
      </c>
      <c r="I112" s="41"/>
      <c r="J112" s="451">
        <f>I112*1.2</f>
        <v>0</v>
      </c>
      <c r="K112" s="575">
        <f>H112*I112</f>
        <v>0</v>
      </c>
      <c r="L112" s="451">
        <f>K112*1.2</f>
        <v>0</v>
      </c>
    </row>
    <row r="113" spans="1:12" s="561" customFormat="1" ht="15.75" customHeight="1">
      <c r="A113" s="69"/>
      <c r="B113" s="857" t="s">
        <v>63</v>
      </c>
      <c r="C113" s="857"/>
      <c r="D113" s="857"/>
      <c r="E113" s="857"/>
      <c r="F113" s="857"/>
      <c r="G113" s="564" t="s">
        <v>201</v>
      </c>
      <c r="H113" s="574">
        <v>8</v>
      </c>
      <c r="I113" s="41"/>
      <c r="J113" s="451">
        <f>I113*1.2</f>
        <v>0</v>
      </c>
      <c r="K113" s="575">
        <f>H113*I113</f>
        <v>0</v>
      </c>
      <c r="L113" s="451">
        <f>K113*1.2</f>
        <v>0</v>
      </c>
    </row>
    <row r="114" spans="1:12" s="561" customFormat="1" ht="15.75" customHeight="1">
      <c r="A114" s="69"/>
      <c r="B114" s="857" t="s">
        <v>64</v>
      </c>
      <c r="C114" s="857"/>
      <c r="D114" s="857"/>
      <c r="E114" s="857"/>
      <c r="F114" s="857"/>
      <c r="G114" s="564" t="s">
        <v>201</v>
      </c>
      <c r="H114" s="574">
        <v>4</v>
      </c>
      <c r="I114" s="41"/>
      <c r="J114" s="451">
        <f>I114*1.2</f>
        <v>0</v>
      </c>
      <c r="K114" s="575">
        <f>H114*I114</f>
        <v>0</v>
      </c>
      <c r="L114" s="451">
        <f>K114*1.2</f>
        <v>0</v>
      </c>
    </row>
    <row r="115" spans="1:12" s="561" customFormat="1" ht="15.75" customHeight="1">
      <c r="A115" s="69"/>
      <c r="B115" s="857" t="s">
        <v>65</v>
      </c>
      <c r="C115" s="857"/>
      <c r="D115" s="857"/>
      <c r="E115" s="857"/>
      <c r="F115" s="857"/>
      <c r="G115" s="564" t="s">
        <v>201</v>
      </c>
      <c r="H115" s="574">
        <v>5</v>
      </c>
      <c r="I115" s="41"/>
      <c r="J115" s="451">
        <f>I115*1.2</f>
        <v>0</v>
      </c>
      <c r="K115" s="575">
        <f>H115*I115</f>
        <v>0</v>
      </c>
      <c r="L115" s="451">
        <f>K115*1.2</f>
        <v>0</v>
      </c>
    </row>
    <row r="116" spans="1:12" s="561" customFormat="1" ht="15.75" customHeight="1">
      <c r="A116" s="69"/>
      <c r="B116" s="857" t="s">
        <v>66</v>
      </c>
      <c r="C116" s="857"/>
      <c r="D116" s="857"/>
      <c r="E116" s="857"/>
      <c r="F116" s="857"/>
      <c r="G116" s="564" t="s">
        <v>201</v>
      </c>
      <c r="H116" s="574">
        <v>3</v>
      </c>
      <c r="I116" s="41"/>
      <c r="J116" s="451">
        <f>I116*1.2</f>
        <v>0</v>
      </c>
      <c r="K116" s="575">
        <f>H116*I116</f>
        <v>0</v>
      </c>
      <c r="L116" s="451">
        <f>K116*1.2</f>
        <v>0</v>
      </c>
    </row>
    <row r="117" spans="1:10" s="561" customFormat="1" ht="15.75" customHeight="1">
      <c r="A117" s="566"/>
      <c r="B117" s="225"/>
      <c r="C117" s="225"/>
      <c r="D117" s="225"/>
      <c r="E117" s="225"/>
      <c r="F117" s="225"/>
      <c r="G117" s="564"/>
      <c r="H117" s="585"/>
      <c r="I117" s="568"/>
      <c r="J117" s="569"/>
    </row>
    <row r="118" spans="1:10" s="561" customFormat="1" ht="42.75" customHeight="1">
      <c r="A118" s="566">
        <v>14</v>
      </c>
      <c r="B118" s="848" t="s">
        <v>635</v>
      </c>
      <c r="C118" s="848"/>
      <c r="D118" s="848"/>
      <c r="E118" s="848"/>
      <c r="F118" s="848"/>
      <c r="G118" s="564"/>
      <c r="H118" s="574"/>
      <c r="I118" s="569"/>
      <c r="J118" s="569"/>
    </row>
    <row r="119" spans="1:10" s="561" customFormat="1" ht="6.75" customHeight="1">
      <c r="A119" s="69"/>
      <c r="B119" s="572"/>
      <c r="C119" s="573"/>
      <c r="D119" s="573"/>
      <c r="E119" s="573"/>
      <c r="F119" s="573"/>
      <c r="G119" s="573"/>
      <c r="H119" s="564"/>
      <c r="I119" s="573"/>
      <c r="J119" s="573"/>
    </row>
    <row r="120" spans="1:12" s="561" customFormat="1" ht="15.75" customHeight="1">
      <c r="A120" s="581" t="s">
        <v>521</v>
      </c>
      <c r="B120" s="848" t="s">
        <v>633</v>
      </c>
      <c r="C120" s="848"/>
      <c r="D120" s="848"/>
      <c r="E120" s="848"/>
      <c r="F120" s="848"/>
      <c r="G120" s="564" t="s">
        <v>201</v>
      </c>
      <c r="H120" s="574">
        <v>4</v>
      </c>
      <c r="I120" s="41"/>
      <c r="J120" s="451">
        <f>I120*1.2</f>
        <v>0</v>
      </c>
      <c r="K120" s="575">
        <f>H120*I120</f>
        <v>0</v>
      </c>
      <c r="L120" s="451">
        <f>K120*1.2</f>
        <v>0</v>
      </c>
    </row>
    <row r="121" spans="1:12" s="561" customFormat="1" ht="15.75" customHeight="1">
      <c r="A121" s="581" t="s">
        <v>521</v>
      </c>
      <c r="B121" s="848" t="s">
        <v>634</v>
      </c>
      <c r="C121" s="848"/>
      <c r="D121" s="848"/>
      <c r="E121" s="848"/>
      <c r="F121" s="848"/>
      <c r="G121" s="564" t="s">
        <v>201</v>
      </c>
      <c r="H121" s="574">
        <v>2</v>
      </c>
      <c r="I121" s="41"/>
      <c r="J121" s="451">
        <f>I121*1.2</f>
        <v>0</v>
      </c>
      <c r="K121" s="575">
        <f>H121*I121</f>
        <v>0</v>
      </c>
      <c r="L121" s="451">
        <f>K121*1.2</f>
        <v>0</v>
      </c>
    </row>
    <row r="122" spans="1:12" s="561" customFormat="1" ht="12" customHeight="1" thickBot="1">
      <c r="A122" s="570"/>
      <c r="B122" s="576"/>
      <c r="C122" s="576"/>
      <c r="D122" s="576"/>
      <c r="E122" s="576"/>
      <c r="F122" s="576"/>
      <c r="G122" s="577"/>
      <c r="H122" s="578"/>
      <c r="I122" s="579"/>
      <c r="J122" s="588"/>
      <c r="K122" s="579"/>
      <c r="L122" s="579"/>
    </row>
    <row r="123" spans="1:12" s="561" customFormat="1" ht="13.5">
      <c r="A123" s="69"/>
      <c r="B123" s="69"/>
      <c r="C123" s="230" t="s">
        <v>299</v>
      </c>
      <c r="D123" s="564"/>
      <c r="E123" s="69" t="s">
        <v>636</v>
      </c>
      <c r="F123" s="69"/>
      <c r="G123" s="564"/>
      <c r="H123" s="69"/>
      <c r="I123" s="69"/>
      <c r="J123" s="569"/>
      <c r="K123" s="569">
        <f>SUM(K30:K121)</f>
        <v>0</v>
      </c>
      <c r="L123" s="569">
        <f>SUM(L30:L121)</f>
        <v>0</v>
      </c>
    </row>
    <row r="124" spans="1:12" s="561" customFormat="1" ht="15.75" customHeight="1">
      <c r="A124" s="69"/>
      <c r="B124" s="69"/>
      <c r="C124" s="230"/>
      <c r="D124" s="564"/>
      <c r="E124" s="69"/>
      <c r="F124" s="69"/>
      <c r="G124" s="564"/>
      <c r="H124" s="69"/>
      <c r="I124" s="69"/>
      <c r="J124" s="569"/>
      <c r="K124" s="69"/>
      <c r="L124" s="69"/>
    </row>
    <row r="125" spans="1:12" s="561" customFormat="1" ht="12" customHeight="1" thickBot="1">
      <c r="A125" s="570"/>
      <c r="B125" s="576"/>
      <c r="C125" s="576"/>
      <c r="D125" s="576"/>
      <c r="E125" s="576"/>
      <c r="F125" s="576"/>
      <c r="G125" s="577"/>
      <c r="H125" s="578"/>
      <c r="I125" s="579"/>
      <c r="J125" s="588"/>
      <c r="K125" s="579"/>
      <c r="L125" s="579"/>
    </row>
    <row r="126" spans="1:12" s="561" customFormat="1" ht="13.5">
      <c r="A126" s="69"/>
      <c r="B126" s="69"/>
      <c r="C126" s="230"/>
      <c r="D126" s="564"/>
      <c r="E126" s="589" t="str">
        <f>B6</f>
        <v>ДЕМОНТАЖНИ РАДОВИ</v>
      </c>
      <c r="F126" s="69"/>
      <c r="G126" s="564"/>
      <c r="H126" s="69"/>
      <c r="I126" s="69"/>
      <c r="J126" s="569"/>
      <c r="K126" s="569">
        <f>K17+K123</f>
        <v>0</v>
      </c>
      <c r="L126" s="569">
        <f>L17+L123</f>
        <v>0</v>
      </c>
    </row>
    <row r="127" spans="1:10" s="561" customFormat="1" ht="13.5">
      <c r="A127" s="69"/>
      <c r="B127" s="69"/>
      <c r="C127" s="230"/>
      <c r="D127" s="564"/>
      <c r="E127" s="589"/>
      <c r="F127" s="69"/>
      <c r="G127" s="564"/>
      <c r="H127" s="69"/>
      <c r="I127" s="69"/>
      <c r="J127" s="569"/>
    </row>
    <row r="128" spans="1:10" s="561" customFormat="1" ht="13.5">
      <c r="A128" s="564" t="s">
        <v>881</v>
      </c>
      <c r="B128" s="854" t="s">
        <v>637</v>
      </c>
      <c r="C128" s="854"/>
      <c r="D128" s="854"/>
      <c r="E128" s="854"/>
      <c r="F128" s="854"/>
      <c r="G128" s="69"/>
      <c r="H128" s="69"/>
      <c r="I128" s="69"/>
      <c r="J128" s="69"/>
    </row>
    <row r="129" spans="1:10" s="561" customFormat="1" ht="51" customHeight="1">
      <c r="A129" s="69"/>
      <c r="B129" s="848" t="s">
        <v>257</v>
      </c>
      <c r="C129" s="848"/>
      <c r="D129" s="848"/>
      <c r="E129" s="848"/>
      <c r="F129" s="848"/>
      <c r="G129" s="848"/>
      <c r="H129" s="848"/>
      <c r="I129" s="848"/>
      <c r="J129" s="565"/>
    </row>
    <row r="130" spans="1:10" s="561" customFormat="1" ht="17.25" customHeight="1">
      <c r="A130" s="69"/>
      <c r="B130" s="257"/>
      <c r="C130" s="257"/>
      <c r="D130" s="257"/>
      <c r="E130" s="257"/>
      <c r="F130" s="257"/>
      <c r="G130" s="257"/>
      <c r="H130" s="257"/>
      <c r="I130" s="257"/>
      <c r="J130" s="565"/>
    </row>
    <row r="131" spans="1:12" s="561" customFormat="1" ht="17.25" customHeight="1" thickBot="1">
      <c r="A131" s="570">
        <v>1</v>
      </c>
      <c r="B131" s="855" t="s">
        <v>258</v>
      </c>
      <c r="C131" s="855"/>
      <c r="D131" s="855"/>
      <c r="E131" s="855"/>
      <c r="F131" s="855"/>
      <c r="G131" s="855"/>
      <c r="H131" s="855"/>
      <c r="I131" s="855"/>
      <c r="J131" s="571"/>
      <c r="K131" s="571"/>
      <c r="L131" s="571"/>
    </row>
    <row r="132" spans="1:12" s="561" customFormat="1" ht="12.75" customHeight="1">
      <c r="A132" s="566"/>
      <c r="B132" s="225"/>
      <c r="C132" s="225"/>
      <c r="D132" s="225"/>
      <c r="E132" s="225"/>
      <c r="F132" s="225"/>
      <c r="G132" s="564"/>
      <c r="H132" s="567"/>
      <c r="I132" s="568"/>
      <c r="J132" s="569"/>
      <c r="K132" s="569"/>
      <c r="L132" s="569"/>
    </row>
    <row r="133" spans="1:10" s="561" customFormat="1" ht="240.75" customHeight="1">
      <c r="A133" s="566">
        <v>1</v>
      </c>
      <c r="B133" s="848" t="s">
        <v>607</v>
      </c>
      <c r="C133" s="848"/>
      <c r="D133" s="848"/>
      <c r="E133" s="848"/>
      <c r="F133" s="848"/>
      <c r="G133" s="69"/>
      <c r="H133" s="564"/>
      <c r="I133" s="69"/>
      <c r="J133" s="69"/>
    </row>
    <row r="134" spans="1:12" s="561" customFormat="1" ht="16.5" customHeight="1">
      <c r="A134" s="566"/>
      <c r="B134" s="857" t="s">
        <v>608</v>
      </c>
      <c r="C134" s="853"/>
      <c r="D134" s="853"/>
      <c r="E134" s="853"/>
      <c r="F134" s="853"/>
      <c r="G134" s="564" t="s">
        <v>201</v>
      </c>
      <c r="H134" s="574">
        <v>97</v>
      </c>
      <c r="I134" s="569"/>
      <c r="J134" s="451">
        <f>I134*1.2</f>
        <v>0</v>
      </c>
      <c r="K134" s="575">
        <f>H134*I134</f>
        <v>0</v>
      </c>
      <c r="L134" s="451">
        <f>K134*1.2</f>
        <v>0</v>
      </c>
    </row>
    <row r="135" spans="1:12" s="561" customFormat="1" ht="16.5" customHeight="1">
      <c r="A135" s="566"/>
      <c r="B135" s="857" t="s">
        <v>273</v>
      </c>
      <c r="C135" s="853"/>
      <c r="D135" s="853"/>
      <c r="E135" s="853"/>
      <c r="F135" s="853"/>
      <c r="G135" s="564" t="s">
        <v>201</v>
      </c>
      <c r="H135" s="574">
        <v>30</v>
      </c>
      <c r="I135" s="569"/>
      <c r="J135" s="451">
        <f>I135*1.2</f>
        <v>0</v>
      </c>
      <c r="K135" s="575">
        <f>H135*I135</f>
        <v>0</v>
      </c>
      <c r="L135" s="451">
        <f>K135*1.2</f>
        <v>0</v>
      </c>
    </row>
    <row r="136" spans="1:10" s="561" customFormat="1" ht="12.75" customHeight="1">
      <c r="A136" s="566"/>
      <c r="B136" s="225"/>
      <c r="C136" s="225"/>
      <c r="D136" s="225"/>
      <c r="E136" s="225"/>
      <c r="F136" s="225"/>
      <c r="G136" s="564"/>
      <c r="H136" s="567"/>
      <c r="I136" s="568"/>
      <c r="J136" s="569"/>
    </row>
    <row r="137" spans="1:10" s="561" customFormat="1" ht="150" customHeight="1">
      <c r="A137" s="566">
        <v>2</v>
      </c>
      <c r="B137" s="848" t="s">
        <v>103</v>
      </c>
      <c r="C137" s="848"/>
      <c r="D137" s="848"/>
      <c r="E137" s="848"/>
      <c r="F137" s="848"/>
      <c r="G137" s="69"/>
      <c r="H137" s="564"/>
      <c r="I137" s="69"/>
      <c r="J137" s="69"/>
    </row>
    <row r="138" spans="1:12" s="561" customFormat="1" ht="16.5" customHeight="1">
      <c r="A138" s="566"/>
      <c r="B138" s="857" t="s">
        <v>608</v>
      </c>
      <c r="C138" s="853"/>
      <c r="D138" s="853"/>
      <c r="E138" s="853"/>
      <c r="F138" s="853"/>
      <c r="G138" s="564" t="s">
        <v>201</v>
      </c>
      <c r="H138" s="574">
        <v>97</v>
      </c>
      <c r="I138" s="41"/>
      <c r="J138" s="451">
        <f>I138*1.2</f>
        <v>0</v>
      </c>
      <c r="K138" s="575">
        <f>H138*I138</f>
        <v>0</v>
      </c>
      <c r="L138" s="451">
        <f>K138*1.2</f>
        <v>0</v>
      </c>
    </row>
    <row r="139" spans="1:12" s="561" customFormat="1" ht="16.5" customHeight="1">
      <c r="A139" s="566"/>
      <c r="B139" s="857" t="s">
        <v>273</v>
      </c>
      <c r="C139" s="853"/>
      <c r="D139" s="853"/>
      <c r="E139" s="853"/>
      <c r="F139" s="853"/>
      <c r="G139" s="564" t="s">
        <v>201</v>
      </c>
      <c r="H139" s="574">
        <v>30</v>
      </c>
      <c r="I139" s="41"/>
      <c r="J139" s="451">
        <f>I139*1.2</f>
        <v>0</v>
      </c>
      <c r="K139" s="575">
        <f>H139*I139</f>
        <v>0</v>
      </c>
      <c r="L139" s="451">
        <f>K139*1.2</f>
        <v>0</v>
      </c>
    </row>
    <row r="140" spans="1:10" s="561" customFormat="1" ht="12" customHeight="1">
      <c r="A140" s="69"/>
      <c r="B140" s="572"/>
      <c r="C140" s="573"/>
      <c r="D140" s="573"/>
      <c r="E140" s="573"/>
      <c r="F140" s="573"/>
      <c r="G140" s="573"/>
      <c r="H140" s="564"/>
      <c r="I140" s="573"/>
      <c r="J140" s="573"/>
    </row>
    <row r="141" spans="1:12" s="561" customFormat="1" ht="90" customHeight="1">
      <c r="A141" s="566">
        <v>2</v>
      </c>
      <c r="B141" s="847" t="s">
        <v>104</v>
      </c>
      <c r="C141" s="847"/>
      <c r="D141" s="847"/>
      <c r="E141" s="847"/>
      <c r="F141" s="847"/>
      <c r="G141" s="564" t="s">
        <v>293</v>
      </c>
      <c r="H141" s="574">
        <v>2</v>
      </c>
      <c r="I141" s="41"/>
      <c r="J141" s="451">
        <f>I141*1.2</f>
        <v>0</v>
      </c>
      <c r="K141" s="575">
        <f>H141*I141</f>
        <v>0</v>
      </c>
      <c r="L141" s="451">
        <f>K141*1.2</f>
        <v>0</v>
      </c>
    </row>
    <row r="142" spans="1:7" s="561" customFormat="1" ht="12" customHeight="1">
      <c r="A142" s="69"/>
      <c r="B142" s="853"/>
      <c r="C142" s="853"/>
      <c r="D142" s="69"/>
      <c r="E142" s="590"/>
      <c r="F142" s="564"/>
      <c r="G142" s="591"/>
    </row>
    <row r="143" spans="1:12" s="561" customFormat="1" ht="31.5" customHeight="1">
      <c r="A143" s="566">
        <v>3</v>
      </c>
      <c r="B143" s="858" t="s">
        <v>102</v>
      </c>
      <c r="C143" s="858"/>
      <c r="D143" s="858"/>
      <c r="E143" s="858"/>
      <c r="F143" s="858"/>
      <c r="G143" s="564" t="s">
        <v>105</v>
      </c>
      <c r="H143" s="574">
        <v>127</v>
      </c>
      <c r="I143" s="12"/>
      <c r="J143" s="451">
        <f>I143*1.2</f>
        <v>0</v>
      </c>
      <c r="K143" s="575">
        <f>H143*I143</f>
        <v>0</v>
      </c>
      <c r="L143" s="451">
        <f>K143*1.2</f>
        <v>0</v>
      </c>
    </row>
    <row r="144" spans="1:14" s="561" customFormat="1" ht="12" customHeight="1">
      <c r="A144" s="69"/>
      <c r="B144" s="859"/>
      <c r="C144" s="848"/>
      <c r="D144" s="848"/>
      <c r="E144" s="848"/>
      <c r="F144" s="848"/>
      <c r="G144" s="591"/>
      <c r="N144" s="592"/>
    </row>
    <row r="145" spans="1:16" s="69" customFormat="1" ht="60" customHeight="1">
      <c r="A145" s="566">
        <v>4</v>
      </c>
      <c r="B145" s="858" t="s">
        <v>101</v>
      </c>
      <c r="C145" s="858"/>
      <c r="D145" s="858"/>
      <c r="E145" s="858"/>
      <c r="F145" s="858"/>
      <c r="G145" s="564" t="s">
        <v>105</v>
      </c>
      <c r="H145" s="574">
        <v>127</v>
      </c>
      <c r="I145" s="12"/>
      <c r="J145" s="451">
        <f>I145*1.2</f>
        <v>0</v>
      </c>
      <c r="K145" s="575">
        <f>H145*I145</f>
        <v>0</v>
      </c>
      <c r="L145" s="451">
        <f>K145*1.2</f>
        <v>0</v>
      </c>
      <c r="M145" s="415"/>
      <c r="N145" s="415"/>
      <c r="O145" s="415"/>
      <c r="P145" s="593"/>
    </row>
    <row r="146" spans="1:12" s="561" customFormat="1" ht="12" customHeight="1" thickBot="1">
      <c r="A146" s="570"/>
      <c r="B146" s="576"/>
      <c r="C146" s="576"/>
      <c r="D146" s="576"/>
      <c r="E146" s="576"/>
      <c r="F146" s="576"/>
      <c r="G146" s="577"/>
      <c r="H146" s="578"/>
      <c r="I146" s="579"/>
      <c r="J146" s="588"/>
      <c r="K146" s="579"/>
      <c r="L146" s="579"/>
    </row>
    <row r="147" spans="1:12" s="561" customFormat="1" ht="15" customHeight="1">
      <c r="A147" s="69"/>
      <c r="B147" s="69"/>
      <c r="C147" s="230" t="s">
        <v>299</v>
      </c>
      <c r="D147" s="564">
        <f>A131</f>
        <v>1</v>
      </c>
      <c r="E147" s="69" t="str">
        <f>B131</f>
        <v>РАДИЈАТОРСКО ГРЕЈАЊЕ</v>
      </c>
      <c r="F147" s="69"/>
      <c r="G147" s="564"/>
      <c r="H147" s="69"/>
      <c r="I147" s="69"/>
      <c r="J147" s="569"/>
      <c r="K147" s="569">
        <f>SUM(K132:K146)</f>
        <v>0</v>
      </c>
      <c r="L147" s="569">
        <f>SUM(L132:L146)</f>
        <v>0</v>
      </c>
    </row>
    <row r="148" spans="1:10" s="561" customFormat="1" ht="13.5">
      <c r="A148" s="69"/>
      <c r="B148" s="853"/>
      <c r="C148" s="853"/>
      <c r="D148" s="853"/>
      <c r="E148" s="853"/>
      <c r="F148" s="853"/>
      <c r="G148" s="69"/>
      <c r="H148" s="69"/>
      <c r="I148" s="69"/>
      <c r="J148" s="69"/>
    </row>
    <row r="149" spans="1:10" s="561" customFormat="1" ht="16.5" customHeight="1">
      <c r="A149" s="566"/>
      <c r="B149" s="225"/>
      <c r="C149" s="225"/>
      <c r="D149" s="225"/>
      <c r="E149" s="225"/>
      <c r="F149" s="225"/>
      <c r="G149" s="564"/>
      <c r="H149" s="567"/>
      <c r="I149" s="568"/>
      <c r="J149" s="569"/>
    </row>
    <row r="150" spans="1:12" s="561" customFormat="1" ht="17.25" customHeight="1" thickBot="1">
      <c r="A150" s="570">
        <v>2</v>
      </c>
      <c r="B150" s="855" t="s">
        <v>106</v>
      </c>
      <c r="C150" s="855"/>
      <c r="D150" s="855"/>
      <c r="E150" s="855"/>
      <c r="F150" s="855"/>
      <c r="G150" s="855"/>
      <c r="H150" s="855"/>
      <c r="I150" s="855"/>
      <c r="J150" s="571"/>
      <c r="K150" s="571"/>
      <c r="L150" s="571"/>
    </row>
    <row r="151" spans="1:12" s="561" customFormat="1" ht="12.75" customHeight="1">
      <c r="A151" s="566"/>
      <c r="B151" s="225"/>
      <c r="C151" s="225"/>
      <c r="D151" s="225"/>
      <c r="E151" s="225"/>
      <c r="F151" s="225"/>
      <c r="G151" s="564"/>
      <c r="H151" s="567"/>
      <c r="I151" s="568"/>
      <c r="J151" s="569"/>
      <c r="K151" s="569"/>
      <c r="L151" s="569"/>
    </row>
    <row r="152" spans="1:11" s="561" customFormat="1" ht="348" customHeight="1">
      <c r="A152" s="566">
        <v>1</v>
      </c>
      <c r="B152" s="848" t="s">
        <v>100</v>
      </c>
      <c r="C152" s="848"/>
      <c r="D152" s="848"/>
      <c r="E152" s="848"/>
      <c r="F152" s="848"/>
      <c r="G152" s="69"/>
      <c r="H152" s="564"/>
      <c r="I152" s="69"/>
      <c r="J152" s="69"/>
      <c r="K152" s="594"/>
    </row>
    <row r="153" spans="1:11" s="561" customFormat="1" ht="12" customHeight="1">
      <c r="A153" s="69"/>
      <c r="B153" s="860"/>
      <c r="C153" s="860"/>
      <c r="D153" s="860"/>
      <c r="E153" s="860"/>
      <c r="F153" s="860"/>
      <c r="G153" s="573"/>
      <c r="H153" s="564"/>
      <c r="I153" s="573"/>
      <c r="J153" s="573"/>
      <c r="K153" s="594"/>
    </row>
    <row r="154" spans="1:11" s="561" customFormat="1" ht="17.25" customHeight="1">
      <c r="A154" s="595" t="s">
        <v>1217</v>
      </c>
      <c r="B154" s="848" t="s">
        <v>1207</v>
      </c>
      <c r="C154" s="848"/>
      <c r="D154" s="848"/>
      <c r="E154" s="848"/>
      <c r="F154" s="848"/>
      <c r="G154" s="564"/>
      <c r="H154" s="574"/>
      <c r="I154" s="569"/>
      <c r="J154" s="569"/>
      <c r="K154" s="594"/>
    </row>
    <row r="155" spans="1:11" s="561" customFormat="1" ht="75.75" customHeight="1">
      <c r="A155" s="595"/>
      <c r="B155" s="848" t="s">
        <v>962</v>
      </c>
      <c r="C155" s="848"/>
      <c r="D155" s="848"/>
      <c r="E155" s="848"/>
      <c r="F155" s="848"/>
      <c r="G155" s="564"/>
      <c r="H155" s="574"/>
      <c r="I155" s="569"/>
      <c r="J155" s="569"/>
      <c r="K155" s="594"/>
    </row>
    <row r="156" spans="1:12" s="561" customFormat="1" ht="18" customHeight="1">
      <c r="A156" s="596"/>
      <c r="B156" s="848" t="s">
        <v>1199</v>
      </c>
      <c r="C156" s="848"/>
      <c r="D156" s="848"/>
      <c r="E156" s="848"/>
      <c r="F156" s="848"/>
      <c r="G156" s="564" t="s">
        <v>201</v>
      </c>
      <c r="H156" s="574">
        <v>6</v>
      </c>
      <c r="I156" s="41"/>
      <c r="J156" s="451">
        <f>I156*1.2</f>
        <v>0</v>
      </c>
      <c r="K156" s="575">
        <f>H156*I156</f>
        <v>0</v>
      </c>
      <c r="L156" s="451">
        <f>K156*1.2</f>
        <v>0</v>
      </c>
    </row>
    <row r="157" spans="1:11" s="561" customFormat="1" ht="14.25" customHeight="1">
      <c r="A157" s="69"/>
      <c r="B157" s="860"/>
      <c r="C157" s="860"/>
      <c r="D157" s="860"/>
      <c r="E157" s="860"/>
      <c r="F157" s="860"/>
      <c r="G157" s="573"/>
      <c r="H157" s="564"/>
      <c r="I157" s="573"/>
      <c r="J157" s="573"/>
      <c r="K157" s="594"/>
    </row>
    <row r="158" spans="1:11" s="561" customFormat="1" ht="18" customHeight="1">
      <c r="A158" s="595" t="s">
        <v>1218</v>
      </c>
      <c r="B158" s="848" t="s">
        <v>1208</v>
      </c>
      <c r="C158" s="848"/>
      <c r="D158" s="848"/>
      <c r="E158" s="848"/>
      <c r="F158" s="848"/>
      <c r="G158" s="564"/>
      <c r="H158" s="574"/>
      <c r="I158" s="569"/>
      <c r="J158" s="569"/>
      <c r="K158" s="594"/>
    </row>
    <row r="159" spans="1:11" s="561" customFormat="1" ht="75.75" customHeight="1">
      <c r="A159" s="595"/>
      <c r="B159" s="848" t="s">
        <v>963</v>
      </c>
      <c r="C159" s="848"/>
      <c r="D159" s="848"/>
      <c r="E159" s="848"/>
      <c r="F159" s="848"/>
      <c r="G159" s="564"/>
      <c r="H159" s="574"/>
      <c r="I159" s="569"/>
      <c r="J159" s="569"/>
      <c r="K159" s="594"/>
    </row>
    <row r="160" spans="1:11" s="561" customFormat="1" ht="14.25" customHeight="1">
      <c r="A160" s="69"/>
      <c r="B160" s="860"/>
      <c r="C160" s="860"/>
      <c r="D160" s="860"/>
      <c r="E160" s="860"/>
      <c r="F160" s="860"/>
      <c r="G160" s="573"/>
      <c r="H160" s="564"/>
      <c r="I160" s="573"/>
      <c r="J160" s="573"/>
      <c r="K160" s="594"/>
    </row>
    <row r="161" spans="1:11" s="561" customFormat="1" ht="75.75" customHeight="1">
      <c r="A161" s="595"/>
      <c r="B161" s="848" t="s">
        <v>964</v>
      </c>
      <c r="C161" s="848"/>
      <c r="D161" s="848"/>
      <c r="E161" s="848"/>
      <c r="F161" s="848"/>
      <c r="G161" s="564"/>
      <c r="H161" s="574"/>
      <c r="I161" s="569"/>
      <c r="J161" s="569"/>
      <c r="K161" s="594"/>
    </row>
    <row r="162" spans="1:11" s="561" customFormat="1" ht="14.25" customHeight="1">
      <c r="A162" s="69"/>
      <c r="B162" s="860"/>
      <c r="C162" s="860"/>
      <c r="D162" s="860"/>
      <c r="E162" s="860"/>
      <c r="F162" s="860"/>
      <c r="G162" s="573"/>
      <c r="H162" s="564"/>
      <c r="I162" s="573"/>
      <c r="J162" s="573"/>
      <c r="K162" s="594"/>
    </row>
    <row r="163" spans="1:11" s="561" customFormat="1" ht="75.75" customHeight="1">
      <c r="A163" s="595"/>
      <c r="B163" s="848" t="s">
        <v>965</v>
      </c>
      <c r="C163" s="848"/>
      <c r="D163" s="848"/>
      <c r="E163" s="848"/>
      <c r="F163" s="848"/>
      <c r="G163" s="564"/>
      <c r="H163" s="574"/>
      <c r="I163" s="569"/>
      <c r="J163" s="569"/>
      <c r="K163" s="594"/>
    </row>
    <row r="164" spans="1:12" s="561" customFormat="1" ht="18" customHeight="1">
      <c r="A164" s="595"/>
      <c r="B164" s="848" t="s">
        <v>1200</v>
      </c>
      <c r="C164" s="848"/>
      <c r="D164" s="848"/>
      <c r="E164" s="848"/>
      <c r="F164" s="848"/>
      <c r="G164" s="564" t="s">
        <v>201</v>
      </c>
      <c r="H164" s="574">
        <v>9</v>
      </c>
      <c r="I164" s="41"/>
      <c r="J164" s="451">
        <f>I164*1.2</f>
        <v>0</v>
      </c>
      <c r="K164" s="575">
        <f>H164*I164</f>
        <v>0</v>
      </c>
      <c r="L164" s="451">
        <f>K164*1.2</f>
        <v>0</v>
      </c>
    </row>
    <row r="165" spans="1:11" s="561" customFormat="1" ht="9" customHeight="1">
      <c r="A165" s="69"/>
      <c r="B165" s="860"/>
      <c r="C165" s="860"/>
      <c r="D165" s="860"/>
      <c r="E165" s="860"/>
      <c r="F165" s="860"/>
      <c r="G165" s="573"/>
      <c r="H165" s="564"/>
      <c r="I165" s="573"/>
      <c r="J165" s="573"/>
      <c r="K165" s="594"/>
    </row>
    <row r="166" spans="1:11" s="561" customFormat="1" ht="17.25" customHeight="1">
      <c r="A166" s="595" t="s">
        <v>1194</v>
      </c>
      <c r="B166" s="848" t="s">
        <v>1209</v>
      </c>
      <c r="C166" s="848"/>
      <c r="D166" s="848"/>
      <c r="E166" s="848"/>
      <c r="F166" s="848"/>
      <c r="G166" s="564"/>
      <c r="H166" s="574"/>
      <c r="I166" s="569"/>
      <c r="J166" s="569"/>
      <c r="K166" s="594"/>
    </row>
    <row r="167" spans="1:11" s="561" customFormat="1" ht="61.5" customHeight="1">
      <c r="A167" s="595"/>
      <c r="B167" s="848" t="s">
        <v>966</v>
      </c>
      <c r="C167" s="848"/>
      <c r="D167" s="848"/>
      <c r="E167" s="848"/>
      <c r="F167" s="848"/>
      <c r="G167" s="564"/>
      <c r="H167" s="574"/>
      <c r="I167" s="569"/>
      <c r="J167" s="569"/>
      <c r="K167" s="594"/>
    </row>
    <row r="168" spans="1:12" s="561" customFormat="1" ht="18" customHeight="1">
      <c r="A168" s="596"/>
      <c r="B168" s="848" t="s">
        <v>1201</v>
      </c>
      <c r="C168" s="848"/>
      <c r="D168" s="848"/>
      <c r="E168" s="848"/>
      <c r="F168" s="848"/>
      <c r="G168" s="564" t="s">
        <v>201</v>
      </c>
      <c r="H168" s="574">
        <v>1</v>
      </c>
      <c r="I168" s="41"/>
      <c r="J168" s="451">
        <f>I168*1.2</f>
        <v>0</v>
      </c>
      <c r="K168" s="575">
        <f>H168*I168</f>
        <v>0</v>
      </c>
      <c r="L168" s="451">
        <f>K168*1.2</f>
        <v>0</v>
      </c>
    </row>
    <row r="169" spans="1:11" s="561" customFormat="1" ht="12.75" customHeight="1">
      <c r="A169" s="566"/>
      <c r="B169" s="225"/>
      <c r="C169" s="225"/>
      <c r="D169" s="225"/>
      <c r="E169" s="225"/>
      <c r="F169" s="225"/>
      <c r="G169" s="564"/>
      <c r="H169" s="567"/>
      <c r="I169" s="568"/>
      <c r="J169" s="569"/>
      <c r="K169" s="594"/>
    </row>
    <row r="170" spans="1:11" s="561" customFormat="1" ht="288.75" customHeight="1">
      <c r="A170" s="566">
        <v>2</v>
      </c>
      <c r="B170" s="848" t="s">
        <v>1198</v>
      </c>
      <c r="C170" s="848"/>
      <c r="D170" s="848"/>
      <c r="E170" s="848"/>
      <c r="F170" s="848"/>
      <c r="G170" s="69"/>
      <c r="H170" s="564"/>
      <c r="I170" s="69"/>
      <c r="J170" s="69"/>
      <c r="K170" s="594"/>
    </row>
    <row r="171" spans="1:11" s="561" customFormat="1" ht="14.25" customHeight="1">
      <c r="A171" s="69"/>
      <c r="B171" s="860"/>
      <c r="C171" s="860"/>
      <c r="D171" s="860"/>
      <c r="E171" s="860"/>
      <c r="F171" s="860"/>
      <c r="G171" s="573"/>
      <c r="H171" s="564"/>
      <c r="I171" s="573"/>
      <c r="J171" s="573"/>
      <c r="K171" s="594"/>
    </row>
    <row r="172" spans="1:11" s="561" customFormat="1" ht="18" customHeight="1">
      <c r="A172" s="595" t="s">
        <v>1217</v>
      </c>
      <c r="B172" s="848" t="s">
        <v>1205</v>
      </c>
      <c r="C172" s="848"/>
      <c r="D172" s="848"/>
      <c r="E172" s="848"/>
      <c r="F172" s="848"/>
      <c r="G172" s="564"/>
      <c r="H172" s="574"/>
      <c r="I172" s="569"/>
      <c r="J172" s="569"/>
      <c r="K172" s="594"/>
    </row>
    <row r="173" spans="1:11" s="561" customFormat="1" ht="60.75" customHeight="1">
      <c r="A173" s="595"/>
      <c r="B173" s="848" t="s">
        <v>967</v>
      </c>
      <c r="C173" s="848"/>
      <c r="D173" s="848"/>
      <c r="E173" s="848"/>
      <c r="F173" s="848"/>
      <c r="G173" s="564"/>
      <c r="H173" s="574"/>
      <c r="I173" s="569"/>
      <c r="J173" s="569"/>
      <c r="K173" s="594"/>
    </row>
    <row r="174" spans="1:12" s="561" customFormat="1" ht="19.5" customHeight="1">
      <c r="A174" s="596"/>
      <c r="B174" s="848" t="s">
        <v>1202</v>
      </c>
      <c r="C174" s="848"/>
      <c r="D174" s="848"/>
      <c r="E174" s="848"/>
      <c r="F174" s="848"/>
      <c r="G174" s="564" t="s">
        <v>201</v>
      </c>
      <c r="H174" s="574">
        <v>1</v>
      </c>
      <c r="I174" s="41"/>
      <c r="J174" s="451">
        <f>I174*1.2</f>
        <v>0</v>
      </c>
      <c r="K174" s="575">
        <f>H174*I174</f>
        <v>0</v>
      </c>
      <c r="L174" s="451">
        <f>K174*1.2</f>
        <v>0</v>
      </c>
    </row>
    <row r="175" spans="1:11" s="561" customFormat="1" ht="14.25" customHeight="1">
      <c r="A175" s="69"/>
      <c r="B175" s="860"/>
      <c r="C175" s="860"/>
      <c r="D175" s="860"/>
      <c r="E175" s="860"/>
      <c r="F175" s="860"/>
      <c r="G175" s="573"/>
      <c r="H175" s="564"/>
      <c r="I175" s="573"/>
      <c r="J175" s="573"/>
      <c r="K175" s="594"/>
    </row>
    <row r="176" spans="1:11" s="561" customFormat="1" ht="21.75" customHeight="1">
      <c r="A176" s="595" t="s">
        <v>1217</v>
      </c>
      <c r="B176" s="848" t="s">
        <v>1206</v>
      </c>
      <c r="C176" s="848"/>
      <c r="D176" s="848"/>
      <c r="E176" s="848"/>
      <c r="F176" s="848"/>
      <c r="G176" s="564"/>
      <c r="H176" s="574"/>
      <c r="I176" s="569"/>
      <c r="J176" s="569"/>
      <c r="K176" s="594"/>
    </row>
    <row r="177" spans="1:11" s="561" customFormat="1" ht="7.5" customHeight="1">
      <c r="A177" s="69"/>
      <c r="B177" s="860"/>
      <c r="C177" s="860"/>
      <c r="D177" s="860"/>
      <c r="E177" s="860"/>
      <c r="F177" s="860"/>
      <c r="G177" s="573"/>
      <c r="H177" s="564"/>
      <c r="I177" s="573"/>
      <c r="J177" s="573"/>
      <c r="K177" s="594"/>
    </row>
    <row r="178" spans="1:11" s="561" customFormat="1" ht="61.5" customHeight="1">
      <c r="A178" s="595"/>
      <c r="B178" s="848" t="s">
        <v>968</v>
      </c>
      <c r="C178" s="848"/>
      <c r="D178" s="848"/>
      <c r="E178" s="848"/>
      <c r="F178" s="848"/>
      <c r="G178" s="564"/>
      <c r="H178" s="574"/>
      <c r="I178" s="569"/>
      <c r="J178" s="569"/>
      <c r="K178" s="594"/>
    </row>
    <row r="179" spans="1:11" s="561" customFormat="1" ht="9.75" customHeight="1">
      <c r="A179" s="69"/>
      <c r="B179" s="860"/>
      <c r="C179" s="860"/>
      <c r="D179" s="860"/>
      <c r="E179" s="860"/>
      <c r="F179" s="860"/>
      <c r="G179" s="573"/>
      <c r="H179" s="564"/>
      <c r="I179" s="573"/>
      <c r="J179" s="573"/>
      <c r="K179" s="594"/>
    </row>
    <row r="180" spans="1:11" s="561" customFormat="1" ht="60" customHeight="1">
      <c r="A180" s="595"/>
      <c r="B180" s="848" t="s">
        <v>969</v>
      </c>
      <c r="C180" s="848"/>
      <c r="D180" s="848"/>
      <c r="E180" s="848"/>
      <c r="F180" s="848"/>
      <c r="G180" s="564"/>
      <c r="H180" s="574"/>
      <c r="I180" s="569"/>
      <c r="J180" s="569"/>
      <c r="K180" s="594"/>
    </row>
    <row r="181" spans="1:12" s="561" customFormat="1" ht="18" customHeight="1">
      <c r="A181" s="596"/>
      <c r="B181" s="848" t="s">
        <v>1203</v>
      </c>
      <c r="C181" s="848"/>
      <c r="D181" s="848"/>
      <c r="E181" s="848"/>
      <c r="F181" s="848"/>
      <c r="G181" s="564" t="s">
        <v>201</v>
      </c>
      <c r="H181" s="574">
        <v>5</v>
      </c>
      <c r="I181" s="41"/>
      <c r="J181" s="451">
        <f>I181*1.2</f>
        <v>0</v>
      </c>
      <c r="K181" s="575">
        <f>H181*I181</f>
        <v>0</v>
      </c>
      <c r="L181" s="451">
        <f>K181*1.2</f>
        <v>0</v>
      </c>
    </row>
    <row r="182" spans="1:11" s="561" customFormat="1" ht="12.75" customHeight="1">
      <c r="A182" s="566"/>
      <c r="B182" s="225"/>
      <c r="C182" s="225"/>
      <c r="D182" s="225"/>
      <c r="E182" s="225"/>
      <c r="F182" s="225"/>
      <c r="G182" s="564"/>
      <c r="H182" s="567"/>
      <c r="I182" s="568"/>
      <c r="J182" s="569"/>
      <c r="K182" s="594"/>
    </row>
    <row r="183" spans="1:11" s="561" customFormat="1" ht="317.25" customHeight="1">
      <c r="A183" s="566">
        <v>3</v>
      </c>
      <c r="B183" s="848" t="s">
        <v>1186</v>
      </c>
      <c r="C183" s="848"/>
      <c r="D183" s="848"/>
      <c r="E183" s="848"/>
      <c r="F183" s="848"/>
      <c r="G183" s="69"/>
      <c r="H183" s="564"/>
      <c r="I183" s="69"/>
      <c r="J183" s="69"/>
      <c r="K183" s="594"/>
    </row>
    <row r="184" spans="1:11" s="561" customFormat="1" ht="18" customHeight="1">
      <c r="A184" s="595" t="s">
        <v>1217</v>
      </c>
      <c r="B184" s="848" t="s">
        <v>1210</v>
      </c>
      <c r="C184" s="848"/>
      <c r="D184" s="848"/>
      <c r="E184" s="848"/>
      <c r="F184" s="848"/>
      <c r="G184" s="564"/>
      <c r="H184" s="574"/>
      <c r="I184" s="569"/>
      <c r="J184" s="569"/>
      <c r="K184" s="594"/>
    </row>
    <row r="185" spans="1:11" s="561" customFormat="1" ht="60.75" customHeight="1">
      <c r="A185" s="595"/>
      <c r="B185" s="848" t="s">
        <v>970</v>
      </c>
      <c r="C185" s="848"/>
      <c r="D185" s="848"/>
      <c r="E185" s="848"/>
      <c r="F185" s="848"/>
      <c r="G185" s="564"/>
      <c r="H185" s="574"/>
      <c r="I185" s="569"/>
      <c r="J185" s="569"/>
      <c r="K185" s="594"/>
    </row>
    <row r="186" spans="1:11" s="561" customFormat="1" ht="60.75" customHeight="1">
      <c r="A186" s="595"/>
      <c r="B186" s="848" t="s">
        <v>971</v>
      </c>
      <c r="C186" s="848"/>
      <c r="D186" s="848"/>
      <c r="E186" s="848"/>
      <c r="F186" s="848"/>
      <c r="G186" s="564"/>
      <c r="H186" s="574"/>
      <c r="I186" s="569"/>
      <c r="J186" s="569"/>
      <c r="K186" s="594"/>
    </row>
    <row r="187" spans="1:12" s="561" customFormat="1" ht="18" customHeight="1">
      <c r="A187" s="595"/>
      <c r="B187" s="848" t="s">
        <v>1210</v>
      </c>
      <c r="C187" s="848"/>
      <c r="D187" s="848"/>
      <c r="E187" s="848"/>
      <c r="F187" s="848"/>
      <c r="G187" s="564" t="s">
        <v>201</v>
      </c>
      <c r="H187" s="574">
        <v>3</v>
      </c>
      <c r="I187" s="41"/>
      <c r="J187" s="451">
        <f>I187*1.2</f>
        <v>0</v>
      </c>
      <c r="K187" s="575">
        <f>H187*I187</f>
        <v>0</v>
      </c>
      <c r="L187" s="451">
        <f>K187*1.2</f>
        <v>0</v>
      </c>
    </row>
    <row r="188" spans="1:11" s="561" customFormat="1" ht="11.25" customHeight="1">
      <c r="A188" s="595"/>
      <c r="B188" s="257"/>
      <c r="C188" s="257"/>
      <c r="D188" s="257"/>
      <c r="E188" s="257"/>
      <c r="F188" s="257"/>
      <c r="G188" s="564"/>
      <c r="H188" s="574"/>
      <c r="I188" s="569"/>
      <c r="J188" s="569"/>
      <c r="K188" s="594"/>
    </row>
    <row r="189" spans="1:11" s="561" customFormat="1" ht="18" customHeight="1">
      <c r="A189" s="595" t="s">
        <v>1218</v>
      </c>
      <c r="B189" s="848" t="s">
        <v>1211</v>
      </c>
      <c r="C189" s="848"/>
      <c r="D189" s="848"/>
      <c r="E189" s="848"/>
      <c r="F189" s="848"/>
      <c r="G189" s="564"/>
      <c r="H189" s="574"/>
      <c r="I189" s="569"/>
      <c r="J189" s="569"/>
      <c r="K189" s="594"/>
    </row>
    <row r="190" spans="1:11" s="561" customFormat="1" ht="60.75" customHeight="1">
      <c r="A190" s="595"/>
      <c r="B190" s="848" t="s">
        <v>972</v>
      </c>
      <c r="C190" s="848"/>
      <c r="D190" s="848"/>
      <c r="E190" s="848"/>
      <c r="F190" s="848"/>
      <c r="G190" s="564"/>
      <c r="H190" s="574"/>
      <c r="I190" s="569"/>
      <c r="J190" s="569"/>
      <c r="K190" s="594"/>
    </row>
    <row r="191" spans="1:11" s="561" customFormat="1" ht="60.75" customHeight="1">
      <c r="A191" s="595"/>
      <c r="B191" s="848" t="s">
        <v>973</v>
      </c>
      <c r="C191" s="848"/>
      <c r="D191" s="848"/>
      <c r="E191" s="848"/>
      <c r="F191" s="848"/>
      <c r="G191" s="564"/>
      <c r="H191" s="574"/>
      <c r="I191" s="569"/>
      <c r="J191" s="569"/>
      <c r="K191" s="594"/>
    </row>
    <row r="192" spans="1:12" s="561" customFormat="1" ht="18" customHeight="1">
      <c r="A192" s="595"/>
      <c r="B192" s="848" t="s">
        <v>1211</v>
      </c>
      <c r="C192" s="848"/>
      <c r="D192" s="848"/>
      <c r="E192" s="848"/>
      <c r="F192" s="848"/>
      <c r="G192" s="564" t="s">
        <v>201</v>
      </c>
      <c r="H192" s="574">
        <v>10</v>
      </c>
      <c r="I192" s="41"/>
      <c r="J192" s="451">
        <f>I192*1.2</f>
        <v>0</v>
      </c>
      <c r="K192" s="575">
        <f>H192*I192</f>
        <v>0</v>
      </c>
      <c r="L192" s="451">
        <f>K192*1.2</f>
        <v>0</v>
      </c>
    </row>
    <row r="193" spans="1:11" s="561" customFormat="1" ht="11.25" customHeight="1">
      <c r="A193" s="595"/>
      <c r="B193" s="257"/>
      <c r="C193" s="257"/>
      <c r="D193" s="257"/>
      <c r="E193" s="257"/>
      <c r="F193" s="257"/>
      <c r="G193" s="564"/>
      <c r="H193" s="574"/>
      <c r="I193" s="569"/>
      <c r="J193" s="569"/>
      <c r="K193" s="594"/>
    </row>
    <row r="194" spans="1:11" s="561" customFormat="1" ht="18" customHeight="1">
      <c r="A194" s="595" t="s">
        <v>1194</v>
      </c>
      <c r="B194" s="848" t="s">
        <v>1212</v>
      </c>
      <c r="C194" s="848"/>
      <c r="D194" s="848"/>
      <c r="E194" s="848"/>
      <c r="F194" s="848"/>
      <c r="G194" s="564"/>
      <c r="H194" s="574"/>
      <c r="I194" s="569"/>
      <c r="J194" s="569"/>
      <c r="K194" s="594"/>
    </row>
    <row r="195" spans="1:11" s="561" customFormat="1" ht="60.75" customHeight="1">
      <c r="A195" s="595"/>
      <c r="B195" s="848" t="s">
        <v>974</v>
      </c>
      <c r="C195" s="848"/>
      <c r="D195" s="848"/>
      <c r="E195" s="848"/>
      <c r="F195" s="848"/>
      <c r="G195" s="564"/>
      <c r="H195" s="574"/>
      <c r="I195" s="569"/>
      <c r="J195" s="569"/>
      <c r="K195" s="594"/>
    </row>
    <row r="196" spans="1:11" s="561" customFormat="1" ht="60.75" customHeight="1">
      <c r="A196" s="595"/>
      <c r="B196" s="848" t="s">
        <v>975</v>
      </c>
      <c r="C196" s="848"/>
      <c r="D196" s="848"/>
      <c r="E196" s="848"/>
      <c r="F196" s="848"/>
      <c r="G196" s="564"/>
      <c r="H196" s="574"/>
      <c r="I196" s="569"/>
      <c r="J196" s="569"/>
      <c r="K196" s="594"/>
    </row>
    <row r="197" spans="1:12" s="561" customFormat="1" ht="18" customHeight="1">
      <c r="A197" s="595"/>
      <c r="B197" s="848" t="s">
        <v>1212</v>
      </c>
      <c r="C197" s="848"/>
      <c r="D197" s="848"/>
      <c r="E197" s="848"/>
      <c r="F197" s="848"/>
      <c r="G197" s="564" t="s">
        <v>201</v>
      </c>
      <c r="H197" s="574">
        <v>4</v>
      </c>
      <c r="I197" s="41"/>
      <c r="J197" s="451">
        <f>I197*1.2</f>
        <v>0</v>
      </c>
      <c r="K197" s="575">
        <f>H197*I197</f>
        <v>0</v>
      </c>
      <c r="L197" s="451">
        <f>K197*1.2</f>
        <v>0</v>
      </c>
    </row>
    <row r="198" spans="1:11" s="561" customFormat="1" ht="11.25" customHeight="1">
      <c r="A198" s="595"/>
      <c r="B198" s="257"/>
      <c r="C198" s="257"/>
      <c r="D198" s="257"/>
      <c r="E198" s="257"/>
      <c r="F198" s="257"/>
      <c r="G198" s="564"/>
      <c r="H198" s="574"/>
      <c r="I198" s="569"/>
      <c r="J198" s="569"/>
      <c r="K198" s="594"/>
    </row>
    <row r="199" spans="1:11" s="561" customFormat="1" ht="18" customHeight="1">
      <c r="A199" s="595" t="s">
        <v>1219</v>
      </c>
      <c r="B199" s="848" t="s">
        <v>1213</v>
      </c>
      <c r="C199" s="848"/>
      <c r="D199" s="848"/>
      <c r="E199" s="848"/>
      <c r="F199" s="848"/>
      <c r="G199" s="564"/>
      <c r="H199" s="574"/>
      <c r="I199" s="569"/>
      <c r="J199" s="569"/>
      <c r="K199" s="594"/>
    </row>
    <row r="200" spans="1:11" s="561" customFormat="1" ht="60.75" customHeight="1">
      <c r="A200" s="595"/>
      <c r="B200" s="848" t="s">
        <v>976</v>
      </c>
      <c r="C200" s="848"/>
      <c r="D200" s="848"/>
      <c r="E200" s="848"/>
      <c r="F200" s="848"/>
      <c r="G200" s="564"/>
      <c r="H200" s="574"/>
      <c r="I200" s="569"/>
      <c r="J200" s="569"/>
      <c r="K200" s="594"/>
    </row>
    <row r="201" spans="1:11" s="561" customFormat="1" ht="60.75" customHeight="1">
      <c r="A201" s="595"/>
      <c r="B201" s="848" t="s">
        <v>977</v>
      </c>
      <c r="C201" s="848"/>
      <c r="D201" s="848"/>
      <c r="E201" s="848"/>
      <c r="F201" s="848"/>
      <c r="G201" s="564"/>
      <c r="H201" s="574"/>
      <c r="I201" s="569"/>
      <c r="J201" s="569"/>
      <c r="K201" s="594"/>
    </row>
    <row r="202" spans="1:11" s="561" customFormat="1" ht="60.75" customHeight="1">
      <c r="A202" s="595"/>
      <c r="B202" s="848" t="s">
        <v>978</v>
      </c>
      <c r="C202" s="848"/>
      <c r="D202" s="848"/>
      <c r="E202" s="848"/>
      <c r="F202" s="848"/>
      <c r="G202" s="564"/>
      <c r="H202" s="574"/>
      <c r="I202" s="569"/>
      <c r="J202" s="569"/>
      <c r="K202" s="594"/>
    </row>
    <row r="203" spans="1:12" s="561" customFormat="1" ht="18" customHeight="1">
      <c r="A203" s="595"/>
      <c r="B203" s="848" t="s">
        <v>1213</v>
      </c>
      <c r="C203" s="848"/>
      <c r="D203" s="848"/>
      <c r="E203" s="848"/>
      <c r="F203" s="848"/>
      <c r="G203" s="564" t="s">
        <v>201</v>
      </c>
      <c r="H203" s="574">
        <v>8</v>
      </c>
      <c r="I203" s="41"/>
      <c r="J203" s="451">
        <f>I203*1.2</f>
        <v>0</v>
      </c>
      <c r="K203" s="575">
        <f>H203*I203</f>
        <v>0</v>
      </c>
      <c r="L203" s="451">
        <f>K203*1.2</f>
        <v>0</v>
      </c>
    </row>
    <row r="204" spans="1:11" s="561" customFormat="1" ht="11.25" customHeight="1">
      <c r="A204" s="595"/>
      <c r="B204" s="257"/>
      <c r="C204" s="257"/>
      <c r="D204" s="257"/>
      <c r="E204" s="257"/>
      <c r="F204" s="257"/>
      <c r="G204" s="564"/>
      <c r="H204" s="574"/>
      <c r="I204" s="569"/>
      <c r="J204" s="569"/>
      <c r="K204" s="594"/>
    </row>
    <row r="205" spans="1:11" s="561" customFormat="1" ht="18" customHeight="1">
      <c r="A205" s="595" t="s">
        <v>1204</v>
      </c>
      <c r="B205" s="848" t="s">
        <v>1214</v>
      </c>
      <c r="C205" s="848"/>
      <c r="D205" s="848"/>
      <c r="E205" s="848"/>
      <c r="F205" s="848"/>
      <c r="G205" s="564"/>
      <c r="H205" s="574"/>
      <c r="I205" s="569"/>
      <c r="J205" s="569"/>
      <c r="K205" s="594"/>
    </row>
    <row r="206" spans="1:11" s="561" customFormat="1" ht="60.75" customHeight="1">
      <c r="A206" s="595"/>
      <c r="B206" s="848" t="s">
        <v>979</v>
      </c>
      <c r="C206" s="848"/>
      <c r="D206" s="848"/>
      <c r="E206" s="848"/>
      <c r="F206" s="848"/>
      <c r="G206" s="564"/>
      <c r="H206" s="574"/>
      <c r="I206" s="569"/>
      <c r="J206" s="569"/>
      <c r="K206" s="594"/>
    </row>
    <row r="207" spans="1:12" s="561" customFormat="1" ht="18" customHeight="1">
      <c r="A207" s="595"/>
      <c r="B207" s="848" t="s">
        <v>1214</v>
      </c>
      <c r="C207" s="848"/>
      <c r="D207" s="848"/>
      <c r="E207" s="848"/>
      <c r="F207" s="848"/>
      <c r="G207" s="564" t="s">
        <v>201</v>
      </c>
      <c r="H207" s="574">
        <v>2</v>
      </c>
      <c r="I207" s="41"/>
      <c r="J207" s="451">
        <f>I207*1.2</f>
        <v>0</v>
      </c>
      <c r="K207" s="575">
        <f>H207*I207</f>
        <v>0</v>
      </c>
      <c r="L207" s="451">
        <f>K207*1.2</f>
        <v>0</v>
      </c>
    </row>
    <row r="208" spans="1:11" s="561" customFormat="1" ht="11.25" customHeight="1">
      <c r="A208" s="596"/>
      <c r="B208" s="848"/>
      <c r="C208" s="848"/>
      <c r="D208" s="848"/>
      <c r="E208" s="848"/>
      <c r="F208" s="848"/>
      <c r="G208" s="564"/>
      <c r="H208" s="574"/>
      <c r="I208" s="569"/>
      <c r="J208" s="569"/>
      <c r="K208" s="594"/>
    </row>
    <row r="209" spans="1:11" s="561" customFormat="1" ht="108.75" customHeight="1">
      <c r="A209" s="566">
        <v>2</v>
      </c>
      <c r="B209" s="848" t="s">
        <v>980</v>
      </c>
      <c r="C209" s="848"/>
      <c r="D209" s="848"/>
      <c r="E209" s="848"/>
      <c r="F209" s="848"/>
      <c r="H209" s="591"/>
      <c r="K209" s="594"/>
    </row>
    <row r="210" spans="2:12" s="561" customFormat="1" ht="18.75" customHeight="1">
      <c r="B210" s="861" t="s">
        <v>1215</v>
      </c>
      <c r="C210" s="861"/>
      <c r="D210" s="861"/>
      <c r="E210" s="861"/>
      <c r="F210" s="861"/>
      <c r="G210" s="564" t="s">
        <v>201</v>
      </c>
      <c r="H210" s="574">
        <f>SUM(H155:H176)</f>
        <v>17</v>
      </c>
      <c r="I210" s="41"/>
      <c r="J210" s="451">
        <f>I210*1.2</f>
        <v>0</v>
      </c>
      <c r="K210" s="575">
        <f>H210*I210</f>
        <v>0</v>
      </c>
      <c r="L210" s="451">
        <f>K210*1.2</f>
        <v>0</v>
      </c>
    </row>
    <row r="211" spans="1:11" s="561" customFormat="1" ht="18" customHeight="1">
      <c r="A211" s="596"/>
      <c r="B211" s="848"/>
      <c r="C211" s="848"/>
      <c r="D211" s="848"/>
      <c r="E211" s="848"/>
      <c r="F211" s="848"/>
      <c r="G211" s="564"/>
      <c r="H211" s="574"/>
      <c r="I211" s="569"/>
      <c r="J211" s="569"/>
      <c r="K211" s="594"/>
    </row>
    <row r="212" spans="1:11" s="561" customFormat="1" ht="106.5" customHeight="1">
      <c r="A212" s="566">
        <v>2</v>
      </c>
      <c r="B212" s="848" t="s">
        <v>1138</v>
      </c>
      <c r="C212" s="848"/>
      <c r="D212" s="848"/>
      <c r="E212" s="848"/>
      <c r="F212" s="848"/>
      <c r="H212" s="591"/>
      <c r="K212" s="594"/>
    </row>
    <row r="213" spans="2:12" s="561" customFormat="1" ht="18.75" customHeight="1">
      <c r="B213" s="861" t="s">
        <v>1216</v>
      </c>
      <c r="C213" s="861"/>
      <c r="D213" s="861"/>
      <c r="E213" s="861"/>
      <c r="F213" s="861"/>
      <c r="G213" s="564" t="s">
        <v>201</v>
      </c>
      <c r="H213" s="574">
        <f>SUM(H184:H205)</f>
        <v>25</v>
      </c>
      <c r="I213" s="41"/>
      <c r="J213" s="451">
        <f>I213*1.2</f>
        <v>0</v>
      </c>
      <c r="K213" s="575">
        <f>H213*I213</f>
        <v>0</v>
      </c>
      <c r="L213" s="451">
        <f>K213*1.2</f>
        <v>0</v>
      </c>
    </row>
    <row r="214" spans="1:11" s="561" customFormat="1" ht="12.75" customHeight="1">
      <c r="A214" s="69"/>
      <c r="B214" s="69"/>
      <c r="C214" s="69"/>
      <c r="D214" s="69"/>
      <c r="E214" s="69"/>
      <c r="F214" s="69"/>
      <c r="G214" s="69"/>
      <c r="H214" s="564"/>
      <c r="I214" s="69"/>
      <c r="J214" s="69"/>
      <c r="K214" s="594"/>
    </row>
    <row r="215" spans="1:12" s="561" customFormat="1" ht="91.5" customHeight="1">
      <c r="A215" s="566">
        <v>3</v>
      </c>
      <c r="B215" s="848" t="s">
        <v>1195</v>
      </c>
      <c r="C215" s="848"/>
      <c r="D215" s="848"/>
      <c r="E215" s="848"/>
      <c r="F215" s="848"/>
      <c r="G215" s="564" t="s">
        <v>201</v>
      </c>
      <c r="H215" s="574">
        <v>98</v>
      </c>
      <c r="I215" s="41"/>
      <c r="J215" s="451">
        <f>I215*1.2</f>
        <v>0</v>
      </c>
      <c r="K215" s="575">
        <f>H215*I215</f>
        <v>0</v>
      </c>
      <c r="L215" s="451">
        <f>K215*1.2</f>
        <v>0</v>
      </c>
    </row>
    <row r="216" spans="1:11" s="561" customFormat="1" ht="12.75" customHeight="1">
      <c r="A216" s="69"/>
      <c r="B216" s="69"/>
      <c r="C216" s="69"/>
      <c r="D216" s="69"/>
      <c r="E216" s="69"/>
      <c r="F216" s="69"/>
      <c r="G216" s="69"/>
      <c r="H216" s="564"/>
      <c r="I216" s="69"/>
      <c r="J216" s="69"/>
      <c r="K216" s="594"/>
    </row>
    <row r="217" spans="1:12" s="561" customFormat="1" ht="66" customHeight="1">
      <c r="A217" s="566">
        <v>4</v>
      </c>
      <c r="B217" s="848" t="s">
        <v>1196</v>
      </c>
      <c r="C217" s="848"/>
      <c r="D217" s="848"/>
      <c r="E217" s="848"/>
      <c r="F217" s="848"/>
      <c r="G217" s="564" t="s">
        <v>201</v>
      </c>
      <c r="H217" s="574">
        <v>25</v>
      </c>
      <c r="I217" s="41"/>
      <c r="J217" s="451">
        <f>I217*1.2</f>
        <v>0</v>
      </c>
      <c r="K217" s="575">
        <f>H217*I217</f>
        <v>0</v>
      </c>
      <c r="L217" s="451">
        <f>K217*1.2</f>
        <v>0</v>
      </c>
    </row>
    <row r="218" spans="1:11" s="561" customFormat="1" ht="12.75" customHeight="1">
      <c r="A218" s="69"/>
      <c r="B218" s="853"/>
      <c r="C218" s="853"/>
      <c r="D218" s="69"/>
      <c r="E218" s="590"/>
      <c r="F218" s="564"/>
      <c r="G218" s="591"/>
      <c r="K218" s="594"/>
    </row>
    <row r="219" spans="1:11" s="561" customFormat="1" ht="61.5" customHeight="1">
      <c r="A219" s="566">
        <v>5</v>
      </c>
      <c r="B219" s="858" t="s">
        <v>1189</v>
      </c>
      <c r="C219" s="858"/>
      <c r="D219" s="858"/>
      <c r="E219" s="858"/>
      <c r="F219" s="858"/>
      <c r="G219" s="564"/>
      <c r="H219" s="574"/>
      <c r="I219" s="568"/>
      <c r="J219" s="231"/>
      <c r="K219" s="597"/>
    </row>
    <row r="220" spans="1:14" s="561" customFormat="1" ht="15" customHeight="1">
      <c r="A220" s="566"/>
      <c r="B220" s="848" t="s">
        <v>949</v>
      </c>
      <c r="C220" s="848"/>
      <c r="D220" s="848"/>
      <c r="E220" s="848"/>
      <c r="F220" s="848"/>
      <c r="G220" s="564" t="s">
        <v>609</v>
      </c>
      <c r="H220" s="574">
        <v>84</v>
      </c>
      <c r="I220" s="11"/>
      <c r="J220" s="451">
        <f aca="true" t="shared" si="9" ref="J220:J228">I220*1.2</f>
        <v>0</v>
      </c>
      <c r="K220" s="575">
        <f aca="true" t="shared" si="10" ref="K220:K228">H220*I220</f>
        <v>0</v>
      </c>
      <c r="L220" s="451">
        <f aca="true" t="shared" si="11" ref="L220:L228">K220*1.2</f>
        <v>0</v>
      </c>
      <c r="N220" s="569"/>
    </row>
    <row r="221" spans="1:14" s="561" customFormat="1" ht="15" customHeight="1">
      <c r="A221" s="566"/>
      <c r="B221" s="848" t="s">
        <v>950</v>
      </c>
      <c r="C221" s="848"/>
      <c r="D221" s="848"/>
      <c r="E221" s="848"/>
      <c r="F221" s="848"/>
      <c r="G221" s="564" t="s">
        <v>609</v>
      </c>
      <c r="H221" s="574">
        <v>98</v>
      </c>
      <c r="I221" s="11"/>
      <c r="J221" s="451">
        <f t="shared" si="9"/>
        <v>0</v>
      </c>
      <c r="K221" s="575">
        <f t="shared" si="10"/>
        <v>0</v>
      </c>
      <c r="L221" s="451">
        <f t="shared" si="11"/>
        <v>0</v>
      </c>
      <c r="N221" s="569"/>
    </row>
    <row r="222" spans="1:14" s="561" customFormat="1" ht="15" customHeight="1">
      <c r="A222" s="566"/>
      <c r="B222" s="848" t="s">
        <v>951</v>
      </c>
      <c r="C222" s="848"/>
      <c r="D222" s="848"/>
      <c r="E222" s="848"/>
      <c r="F222" s="848"/>
      <c r="G222" s="564" t="s">
        <v>609</v>
      </c>
      <c r="H222" s="574">
        <v>100</v>
      </c>
      <c r="I222" s="11"/>
      <c r="J222" s="451">
        <f t="shared" si="9"/>
        <v>0</v>
      </c>
      <c r="K222" s="575">
        <f t="shared" si="10"/>
        <v>0</v>
      </c>
      <c r="L222" s="451">
        <f t="shared" si="11"/>
        <v>0</v>
      </c>
      <c r="N222" s="569"/>
    </row>
    <row r="223" spans="1:14" s="561" customFormat="1" ht="15" customHeight="1">
      <c r="A223" s="566"/>
      <c r="B223" s="848" t="s">
        <v>952</v>
      </c>
      <c r="C223" s="848"/>
      <c r="D223" s="848"/>
      <c r="E223" s="848"/>
      <c r="F223" s="848"/>
      <c r="G223" s="564" t="s">
        <v>609</v>
      </c>
      <c r="H223" s="574">
        <v>67</v>
      </c>
      <c r="I223" s="11"/>
      <c r="J223" s="451">
        <f t="shared" si="9"/>
        <v>0</v>
      </c>
      <c r="K223" s="575">
        <f t="shared" si="10"/>
        <v>0</v>
      </c>
      <c r="L223" s="451">
        <f t="shared" si="11"/>
        <v>0</v>
      </c>
      <c r="N223" s="569"/>
    </row>
    <row r="224" spans="1:14" s="561" customFormat="1" ht="15" customHeight="1">
      <c r="A224" s="566"/>
      <c r="B224" s="848" t="s">
        <v>953</v>
      </c>
      <c r="C224" s="848"/>
      <c r="D224" s="848"/>
      <c r="E224" s="848"/>
      <c r="F224" s="848"/>
      <c r="G224" s="564" t="s">
        <v>609</v>
      </c>
      <c r="H224" s="574">
        <v>130</v>
      </c>
      <c r="I224" s="11"/>
      <c r="J224" s="451">
        <f t="shared" si="9"/>
        <v>0</v>
      </c>
      <c r="K224" s="575">
        <f t="shared" si="10"/>
        <v>0</v>
      </c>
      <c r="L224" s="451">
        <f t="shared" si="11"/>
        <v>0</v>
      </c>
      <c r="N224" s="569"/>
    </row>
    <row r="225" spans="1:16" s="69" customFormat="1" ht="15" customHeight="1">
      <c r="A225" s="566"/>
      <c r="B225" s="848" t="s">
        <v>954</v>
      </c>
      <c r="C225" s="848"/>
      <c r="D225" s="848"/>
      <c r="E225" s="848"/>
      <c r="F225" s="848"/>
      <c r="G225" s="564" t="s">
        <v>609</v>
      </c>
      <c r="H225" s="574">
        <v>55</v>
      </c>
      <c r="I225" s="11"/>
      <c r="J225" s="451">
        <f t="shared" si="9"/>
        <v>0</v>
      </c>
      <c r="K225" s="575">
        <f t="shared" si="10"/>
        <v>0</v>
      </c>
      <c r="L225" s="451">
        <f t="shared" si="11"/>
        <v>0</v>
      </c>
      <c r="M225" s="415"/>
      <c r="N225" s="569"/>
      <c r="O225" s="415"/>
      <c r="P225" s="593"/>
    </row>
    <row r="226" spans="1:14" s="561" customFormat="1" ht="15" customHeight="1">
      <c r="A226" s="566"/>
      <c r="B226" s="848" t="s">
        <v>955</v>
      </c>
      <c r="C226" s="848"/>
      <c r="D226" s="848"/>
      <c r="E226" s="848"/>
      <c r="F226" s="848"/>
      <c r="G226" s="564" t="s">
        <v>609</v>
      </c>
      <c r="H226" s="574">
        <v>82</v>
      </c>
      <c r="I226" s="11"/>
      <c r="J226" s="451">
        <f t="shared" si="9"/>
        <v>0</v>
      </c>
      <c r="K226" s="575">
        <f t="shared" si="10"/>
        <v>0</v>
      </c>
      <c r="L226" s="451">
        <f t="shared" si="11"/>
        <v>0</v>
      </c>
      <c r="N226" s="569"/>
    </row>
    <row r="227" spans="1:14" s="561" customFormat="1" ht="15" customHeight="1">
      <c r="A227" s="566"/>
      <c r="B227" s="848" t="s">
        <v>956</v>
      </c>
      <c r="C227" s="848"/>
      <c r="D227" s="848"/>
      <c r="E227" s="848"/>
      <c r="F227" s="848"/>
      <c r="G227" s="564" t="s">
        <v>609</v>
      </c>
      <c r="H227" s="574">
        <v>110</v>
      </c>
      <c r="I227" s="11"/>
      <c r="J227" s="451">
        <f t="shared" si="9"/>
        <v>0</v>
      </c>
      <c r="K227" s="575">
        <f t="shared" si="10"/>
        <v>0</v>
      </c>
      <c r="L227" s="451">
        <f t="shared" si="11"/>
        <v>0</v>
      </c>
      <c r="N227" s="569"/>
    </row>
    <row r="228" spans="1:14" s="561" customFormat="1" ht="15" customHeight="1">
      <c r="A228" s="566"/>
      <c r="B228" s="848" t="s">
        <v>957</v>
      </c>
      <c r="C228" s="848"/>
      <c r="D228" s="848"/>
      <c r="E228" s="848"/>
      <c r="F228" s="848"/>
      <c r="G228" s="564" t="s">
        <v>609</v>
      </c>
      <c r="H228" s="574">
        <v>16</v>
      </c>
      <c r="I228" s="11"/>
      <c r="J228" s="451">
        <f t="shared" si="9"/>
        <v>0</v>
      </c>
      <c r="K228" s="575">
        <f t="shared" si="10"/>
        <v>0</v>
      </c>
      <c r="L228" s="451">
        <f t="shared" si="11"/>
        <v>0</v>
      </c>
      <c r="N228" s="569"/>
    </row>
    <row r="229" spans="1:14" s="561" customFormat="1" ht="12" customHeight="1">
      <c r="A229" s="69"/>
      <c r="B229" s="859"/>
      <c r="C229" s="848"/>
      <c r="D229" s="848"/>
      <c r="E229" s="848"/>
      <c r="F229" s="848"/>
      <c r="G229" s="591"/>
      <c r="K229" s="594"/>
      <c r="N229" s="592"/>
    </row>
    <row r="230" spans="1:16" s="69" customFormat="1" ht="121.5" customHeight="1">
      <c r="A230" s="566">
        <v>6</v>
      </c>
      <c r="B230" s="858" t="s">
        <v>1190</v>
      </c>
      <c r="C230" s="858"/>
      <c r="D230" s="858"/>
      <c r="E230" s="858"/>
      <c r="F230" s="858"/>
      <c r="G230" s="564"/>
      <c r="H230" s="568">
        <v>0.5</v>
      </c>
      <c r="I230" s="12"/>
      <c r="J230" s="451">
        <f>I230*1.2</f>
        <v>0</v>
      </c>
      <c r="K230" s="575">
        <f>H230*I230</f>
        <v>0</v>
      </c>
      <c r="L230" s="451">
        <f>K230*1.2</f>
        <v>0</v>
      </c>
      <c r="M230" s="415"/>
      <c r="N230" s="415"/>
      <c r="O230" s="415"/>
      <c r="P230" s="593"/>
    </row>
    <row r="231" spans="1:11" s="561" customFormat="1" ht="12" customHeight="1">
      <c r="A231" s="69"/>
      <c r="B231" s="853"/>
      <c r="C231" s="853"/>
      <c r="D231" s="69"/>
      <c r="E231" s="69"/>
      <c r="F231" s="564"/>
      <c r="G231" s="564"/>
      <c r="H231" s="580"/>
      <c r="I231" s="569"/>
      <c r="J231" s="569"/>
      <c r="K231" s="594"/>
    </row>
    <row r="232" spans="1:11" s="561" customFormat="1" ht="153.75" customHeight="1">
      <c r="A232" s="566">
        <v>7</v>
      </c>
      <c r="B232" s="848" t="s">
        <v>1191</v>
      </c>
      <c r="C232" s="848"/>
      <c r="D232" s="848"/>
      <c r="E232" s="848"/>
      <c r="F232" s="848"/>
      <c r="G232" s="564"/>
      <c r="H232" s="580"/>
      <c r="I232" s="569"/>
      <c r="J232" s="569"/>
      <c r="K232" s="594"/>
    </row>
    <row r="233" spans="1:12" s="561" customFormat="1" ht="15" customHeight="1">
      <c r="A233" s="566"/>
      <c r="B233" s="848" t="s">
        <v>68</v>
      </c>
      <c r="C233" s="848"/>
      <c r="D233" s="848"/>
      <c r="E233" s="848"/>
      <c r="F233" s="848"/>
      <c r="G233" s="564" t="s">
        <v>609</v>
      </c>
      <c r="H233" s="574">
        <v>84</v>
      </c>
      <c r="I233" s="13"/>
      <c r="J233" s="451">
        <f aca="true" t="shared" si="12" ref="J233:J241">I233*1.2</f>
        <v>0</v>
      </c>
      <c r="K233" s="575">
        <f aca="true" t="shared" si="13" ref="K233:K241">H233*I233</f>
        <v>0</v>
      </c>
      <c r="L233" s="451">
        <f aca="true" t="shared" si="14" ref="L233:L241">K233*1.2</f>
        <v>0</v>
      </c>
    </row>
    <row r="234" spans="1:12" s="561" customFormat="1" ht="15" customHeight="1">
      <c r="A234" s="566"/>
      <c r="B234" s="848" t="s">
        <v>69</v>
      </c>
      <c r="C234" s="848"/>
      <c r="D234" s="848"/>
      <c r="E234" s="848"/>
      <c r="F234" s="848"/>
      <c r="G234" s="564" t="s">
        <v>609</v>
      </c>
      <c r="H234" s="574">
        <v>98</v>
      </c>
      <c r="I234" s="13"/>
      <c r="J234" s="451">
        <f t="shared" si="12"/>
        <v>0</v>
      </c>
      <c r="K234" s="575">
        <f t="shared" si="13"/>
        <v>0</v>
      </c>
      <c r="L234" s="451">
        <f t="shared" si="14"/>
        <v>0</v>
      </c>
    </row>
    <row r="235" spans="1:12" s="561" customFormat="1" ht="15" customHeight="1">
      <c r="A235" s="566"/>
      <c r="B235" s="848" t="s">
        <v>70</v>
      </c>
      <c r="C235" s="848"/>
      <c r="D235" s="848"/>
      <c r="E235" s="848"/>
      <c r="F235" s="848"/>
      <c r="G235" s="564" t="s">
        <v>609</v>
      </c>
      <c r="H235" s="574">
        <v>100</v>
      </c>
      <c r="I235" s="13"/>
      <c r="J235" s="451">
        <f t="shared" si="12"/>
        <v>0</v>
      </c>
      <c r="K235" s="575">
        <f t="shared" si="13"/>
        <v>0</v>
      </c>
      <c r="L235" s="451">
        <f t="shared" si="14"/>
        <v>0</v>
      </c>
    </row>
    <row r="236" spans="1:12" s="561" customFormat="1" ht="15" customHeight="1">
      <c r="A236" s="566"/>
      <c r="B236" s="848" t="s">
        <v>71</v>
      </c>
      <c r="C236" s="848"/>
      <c r="D236" s="848"/>
      <c r="E236" s="848"/>
      <c r="F236" s="848"/>
      <c r="G236" s="564" t="s">
        <v>609</v>
      </c>
      <c r="H236" s="574">
        <v>67</v>
      </c>
      <c r="I236" s="13"/>
      <c r="J236" s="451">
        <f t="shared" si="12"/>
        <v>0</v>
      </c>
      <c r="K236" s="575">
        <f t="shared" si="13"/>
        <v>0</v>
      </c>
      <c r="L236" s="451">
        <f t="shared" si="14"/>
        <v>0</v>
      </c>
    </row>
    <row r="237" spans="1:12" s="561" customFormat="1" ht="15" customHeight="1">
      <c r="A237" s="566"/>
      <c r="B237" s="848" t="s">
        <v>72</v>
      </c>
      <c r="C237" s="848"/>
      <c r="D237" s="848"/>
      <c r="E237" s="848"/>
      <c r="F237" s="848"/>
      <c r="G237" s="564" t="s">
        <v>609</v>
      </c>
      <c r="H237" s="574">
        <v>130</v>
      </c>
      <c r="I237" s="13"/>
      <c r="J237" s="451">
        <f t="shared" si="12"/>
        <v>0</v>
      </c>
      <c r="K237" s="575">
        <f t="shared" si="13"/>
        <v>0</v>
      </c>
      <c r="L237" s="451">
        <f t="shared" si="14"/>
        <v>0</v>
      </c>
    </row>
    <row r="238" spans="1:12" s="561" customFormat="1" ht="15" customHeight="1">
      <c r="A238" s="566"/>
      <c r="B238" s="848" t="s">
        <v>73</v>
      </c>
      <c r="C238" s="848"/>
      <c r="D238" s="848"/>
      <c r="E238" s="848"/>
      <c r="F238" s="848"/>
      <c r="G238" s="564" t="s">
        <v>609</v>
      </c>
      <c r="H238" s="574">
        <v>55</v>
      </c>
      <c r="I238" s="13"/>
      <c r="J238" s="451">
        <f t="shared" si="12"/>
        <v>0</v>
      </c>
      <c r="K238" s="575">
        <f t="shared" si="13"/>
        <v>0</v>
      </c>
      <c r="L238" s="451">
        <f t="shared" si="14"/>
        <v>0</v>
      </c>
    </row>
    <row r="239" spans="1:12" s="561" customFormat="1" ht="15" customHeight="1">
      <c r="A239" s="566"/>
      <c r="B239" s="848" t="s">
        <v>74</v>
      </c>
      <c r="C239" s="848"/>
      <c r="D239" s="848"/>
      <c r="E239" s="848"/>
      <c r="F239" s="848"/>
      <c r="G239" s="564" t="s">
        <v>609</v>
      </c>
      <c r="H239" s="574">
        <v>82</v>
      </c>
      <c r="I239" s="13"/>
      <c r="J239" s="451">
        <f t="shared" si="12"/>
        <v>0</v>
      </c>
      <c r="K239" s="575">
        <f t="shared" si="13"/>
        <v>0</v>
      </c>
      <c r="L239" s="451">
        <f t="shared" si="14"/>
        <v>0</v>
      </c>
    </row>
    <row r="240" spans="1:12" s="561" customFormat="1" ht="15" customHeight="1">
      <c r="A240" s="566"/>
      <c r="B240" s="848" t="s">
        <v>75</v>
      </c>
      <c r="C240" s="848"/>
      <c r="D240" s="848"/>
      <c r="E240" s="848"/>
      <c r="F240" s="848"/>
      <c r="G240" s="564" t="s">
        <v>609</v>
      </c>
      <c r="H240" s="574">
        <v>110</v>
      </c>
      <c r="I240" s="13"/>
      <c r="J240" s="451">
        <f t="shared" si="12"/>
        <v>0</v>
      </c>
      <c r="K240" s="575">
        <f t="shared" si="13"/>
        <v>0</v>
      </c>
      <c r="L240" s="451">
        <f t="shared" si="14"/>
        <v>0</v>
      </c>
    </row>
    <row r="241" spans="1:12" s="561" customFormat="1" ht="15" customHeight="1">
      <c r="A241" s="566"/>
      <c r="B241" s="848" t="s">
        <v>76</v>
      </c>
      <c r="C241" s="848"/>
      <c r="D241" s="848"/>
      <c r="E241" s="848"/>
      <c r="F241" s="848"/>
      <c r="G241" s="564" t="s">
        <v>609</v>
      </c>
      <c r="H241" s="574">
        <v>16</v>
      </c>
      <c r="I241" s="13"/>
      <c r="J241" s="451">
        <f t="shared" si="12"/>
        <v>0</v>
      </c>
      <c r="K241" s="575">
        <f t="shared" si="13"/>
        <v>0</v>
      </c>
      <c r="L241" s="451">
        <f t="shared" si="14"/>
        <v>0</v>
      </c>
    </row>
    <row r="242" spans="1:11" s="561" customFormat="1" ht="13.5" customHeight="1">
      <c r="A242" s="69"/>
      <c r="B242" s="848"/>
      <c r="C242" s="848"/>
      <c r="D242" s="848"/>
      <c r="E242" s="848"/>
      <c r="F242" s="848"/>
      <c r="G242" s="564"/>
      <c r="H242" s="574"/>
      <c r="I242" s="590"/>
      <c r="J242" s="569"/>
      <c r="K242" s="594"/>
    </row>
    <row r="243" spans="1:11" s="561" customFormat="1" ht="60" customHeight="1">
      <c r="A243" s="566">
        <v>8</v>
      </c>
      <c r="B243" s="848" t="s">
        <v>1192</v>
      </c>
      <c r="C243" s="848"/>
      <c r="D243" s="848"/>
      <c r="E243" s="848"/>
      <c r="F243" s="848"/>
      <c r="G243" s="564"/>
      <c r="H243" s="574"/>
      <c r="I243" s="569"/>
      <c r="J243" s="569"/>
      <c r="K243" s="594"/>
    </row>
    <row r="244" spans="1:12" s="561" customFormat="1" ht="17.25" customHeight="1">
      <c r="A244" s="69"/>
      <c r="B244" s="848" t="s">
        <v>958</v>
      </c>
      <c r="C244" s="848"/>
      <c r="D244" s="848"/>
      <c r="E244" s="848"/>
      <c r="F244" s="848"/>
      <c r="G244" s="598" t="s">
        <v>609</v>
      </c>
      <c r="H244" s="574">
        <v>50</v>
      </c>
      <c r="I244" s="41"/>
      <c r="J244" s="451">
        <f>I244*1.2</f>
        <v>0</v>
      </c>
      <c r="K244" s="575">
        <f>H244*I244</f>
        <v>0</v>
      </c>
      <c r="L244" s="451">
        <f>K244*1.2</f>
        <v>0</v>
      </c>
    </row>
    <row r="245" spans="1:12" s="561" customFormat="1" ht="17.25" customHeight="1">
      <c r="A245" s="69"/>
      <c r="B245" s="848" t="s">
        <v>959</v>
      </c>
      <c r="C245" s="848"/>
      <c r="D245" s="848"/>
      <c r="E245" s="848"/>
      <c r="F245" s="848"/>
      <c r="G245" s="598" t="s">
        <v>609</v>
      </c>
      <c r="H245" s="574">
        <v>130</v>
      </c>
      <c r="I245" s="41"/>
      <c r="J245" s="451">
        <f>I245*1.2</f>
        <v>0</v>
      </c>
      <c r="K245" s="575">
        <f>H245*I245</f>
        <v>0</v>
      </c>
      <c r="L245" s="451">
        <f>K245*1.2</f>
        <v>0</v>
      </c>
    </row>
    <row r="246" spans="1:12" s="561" customFormat="1" ht="17.25" customHeight="1">
      <c r="A246" s="69"/>
      <c r="B246" s="848" t="s">
        <v>960</v>
      </c>
      <c r="C246" s="848"/>
      <c r="D246" s="848"/>
      <c r="E246" s="848"/>
      <c r="F246" s="848"/>
      <c r="G246" s="598" t="s">
        <v>609</v>
      </c>
      <c r="H246" s="574">
        <v>59</v>
      </c>
      <c r="I246" s="41"/>
      <c r="J246" s="451">
        <f>I246*1.2</f>
        <v>0</v>
      </c>
      <c r="K246" s="575">
        <f>H246*I246</f>
        <v>0</v>
      </c>
      <c r="L246" s="451">
        <f>K246*1.2</f>
        <v>0</v>
      </c>
    </row>
    <row r="247" spans="1:12" s="561" customFormat="1" ht="17.25" customHeight="1">
      <c r="A247" s="69"/>
      <c r="B247" s="848" t="s">
        <v>961</v>
      </c>
      <c r="C247" s="848"/>
      <c r="D247" s="848"/>
      <c r="E247" s="848"/>
      <c r="F247" s="848"/>
      <c r="G247" s="598" t="s">
        <v>609</v>
      </c>
      <c r="H247" s="574">
        <v>8</v>
      </c>
      <c r="I247" s="41"/>
      <c r="J247" s="451">
        <f>I247*1.2</f>
        <v>0</v>
      </c>
      <c r="K247" s="575">
        <f>H247*I247</f>
        <v>0</v>
      </c>
      <c r="L247" s="451">
        <f>K247*1.2</f>
        <v>0</v>
      </c>
    </row>
    <row r="248" spans="1:11" s="561" customFormat="1" ht="12.75" customHeight="1">
      <c r="A248" s="566"/>
      <c r="B248" s="225"/>
      <c r="C248" s="225"/>
      <c r="D248" s="225"/>
      <c r="E248" s="225"/>
      <c r="F248" s="225"/>
      <c r="G248" s="564"/>
      <c r="H248" s="567"/>
      <c r="I248" s="568"/>
      <c r="J248" s="569"/>
      <c r="K248" s="594"/>
    </row>
    <row r="249" spans="1:11" s="561" customFormat="1" ht="43.5" customHeight="1">
      <c r="A249" s="566">
        <v>9</v>
      </c>
      <c r="B249" s="848" t="s">
        <v>1197</v>
      </c>
      <c r="C249" s="848"/>
      <c r="D249" s="848"/>
      <c r="E249" s="848"/>
      <c r="F249" s="848"/>
      <c r="G249" s="564"/>
      <c r="H249" s="574"/>
      <c r="I249" s="569"/>
      <c r="J249" s="569"/>
      <c r="K249" s="594"/>
    </row>
    <row r="250" spans="1:12" s="561" customFormat="1" ht="15.75" customHeight="1">
      <c r="A250" s="69"/>
      <c r="B250" s="857" t="s">
        <v>281</v>
      </c>
      <c r="C250" s="857"/>
      <c r="D250" s="857"/>
      <c r="E250" s="857"/>
      <c r="F250" s="857"/>
      <c r="G250" s="564" t="s">
        <v>201</v>
      </c>
      <c r="H250" s="574">
        <v>3</v>
      </c>
      <c r="I250" s="41"/>
      <c r="J250" s="451">
        <f>I250*1.2</f>
        <v>0</v>
      </c>
      <c r="K250" s="575">
        <f>H250*I250</f>
        <v>0</v>
      </c>
      <c r="L250" s="451">
        <f>K250*1.2</f>
        <v>0</v>
      </c>
    </row>
    <row r="251" spans="1:11" s="561" customFormat="1" ht="13.5" customHeight="1">
      <c r="A251" s="69"/>
      <c r="B251" s="848"/>
      <c r="C251" s="848"/>
      <c r="D251" s="848"/>
      <c r="E251" s="848"/>
      <c r="F251" s="848"/>
      <c r="G251" s="564"/>
      <c r="H251" s="574"/>
      <c r="I251" s="590"/>
      <c r="J251" s="569"/>
      <c r="K251" s="594"/>
    </row>
    <row r="252" spans="1:11" s="561" customFormat="1" ht="120" customHeight="1">
      <c r="A252" s="566">
        <v>10</v>
      </c>
      <c r="B252" s="848" t="s">
        <v>947</v>
      </c>
      <c r="C252" s="848"/>
      <c r="D252" s="848"/>
      <c r="E252" s="848"/>
      <c r="F252" s="848"/>
      <c r="G252" s="564"/>
      <c r="H252" s="574"/>
      <c r="I252" s="569"/>
      <c r="J252" s="569"/>
      <c r="K252" s="594"/>
    </row>
    <row r="253" spans="1:12" s="561" customFormat="1" ht="17.25" customHeight="1">
      <c r="A253" s="69"/>
      <c r="B253" s="857" t="s">
        <v>278</v>
      </c>
      <c r="C253" s="857"/>
      <c r="D253" s="857"/>
      <c r="E253" s="857"/>
      <c r="F253" s="857"/>
      <c r="G253" s="564" t="s">
        <v>201</v>
      </c>
      <c r="H253" s="574">
        <v>1</v>
      </c>
      <c r="I253" s="41"/>
      <c r="J253" s="451">
        <f aca="true" t="shared" si="15" ref="J253:J259">I253*1.2</f>
        <v>0</v>
      </c>
      <c r="K253" s="575">
        <f aca="true" t="shared" si="16" ref="K253:K259">H253*I253</f>
        <v>0</v>
      </c>
      <c r="L253" s="451">
        <f aca="true" t="shared" si="17" ref="L253:L259">K253*1.2</f>
        <v>0</v>
      </c>
    </row>
    <row r="254" spans="1:12" s="561" customFormat="1" ht="17.25" customHeight="1">
      <c r="A254" s="69"/>
      <c r="B254" s="857" t="s">
        <v>280</v>
      </c>
      <c r="C254" s="857"/>
      <c r="D254" s="857"/>
      <c r="E254" s="857"/>
      <c r="F254" s="857"/>
      <c r="G254" s="564" t="s">
        <v>201</v>
      </c>
      <c r="H254" s="574">
        <v>3</v>
      </c>
      <c r="I254" s="41"/>
      <c r="J254" s="451">
        <f t="shared" si="15"/>
        <v>0</v>
      </c>
      <c r="K254" s="575">
        <f t="shared" si="16"/>
        <v>0</v>
      </c>
      <c r="L254" s="451">
        <f t="shared" si="17"/>
        <v>0</v>
      </c>
    </row>
    <row r="255" spans="1:12" s="561" customFormat="1" ht="17.25" customHeight="1">
      <c r="A255" s="69"/>
      <c r="B255" s="857" t="s">
        <v>277</v>
      </c>
      <c r="C255" s="857"/>
      <c r="D255" s="857"/>
      <c r="E255" s="857"/>
      <c r="F255" s="857"/>
      <c r="G255" s="564" t="s">
        <v>201</v>
      </c>
      <c r="H255" s="574">
        <v>2</v>
      </c>
      <c r="I255" s="41"/>
      <c r="J255" s="451">
        <f t="shared" si="15"/>
        <v>0</v>
      </c>
      <c r="K255" s="575">
        <f t="shared" si="16"/>
        <v>0</v>
      </c>
      <c r="L255" s="451">
        <f t="shared" si="17"/>
        <v>0</v>
      </c>
    </row>
    <row r="256" spans="1:12" s="561" customFormat="1" ht="15.75" customHeight="1">
      <c r="A256" s="69"/>
      <c r="B256" s="857" t="s">
        <v>276</v>
      </c>
      <c r="C256" s="857"/>
      <c r="D256" s="857"/>
      <c r="E256" s="857"/>
      <c r="F256" s="857"/>
      <c r="G256" s="564" t="s">
        <v>201</v>
      </c>
      <c r="H256" s="574">
        <v>1</v>
      </c>
      <c r="I256" s="41"/>
      <c r="J256" s="451">
        <f t="shared" si="15"/>
        <v>0</v>
      </c>
      <c r="K256" s="575">
        <f t="shared" si="16"/>
        <v>0</v>
      </c>
      <c r="L256" s="451">
        <f t="shared" si="17"/>
        <v>0</v>
      </c>
    </row>
    <row r="257" spans="1:12" s="561" customFormat="1" ht="15.75" customHeight="1">
      <c r="A257" s="69"/>
      <c r="B257" s="857" t="s">
        <v>275</v>
      </c>
      <c r="C257" s="857"/>
      <c r="D257" s="857"/>
      <c r="E257" s="857"/>
      <c r="F257" s="857"/>
      <c r="G257" s="564" t="s">
        <v>201</v>
      </c>
      <c r="H257" s="574">
        <v>1</v>
      </c>
      <c r="I257" s="41"/>
      <c r="J257" s="451">
        <f t="shared" si="15"/>
        <v>0</v>
      </c>
      <c r="K257" s="575">
        <f t="shared" si="16"/>
        <v>0</v>
      </c>
      <c r="L257" s="451">
        <f t="shared" si="17"/>
        <v>0</v>
      </c>
    </row>
    <row r="258" spans="1:12" s="561" customFormat="1" ht="15.75" customHeight="1">
      <c r="A258" s="69"/>
      <c r="B258" s="857" t="s">
        <v>274</v>
      </c>
      <c r="C258" s="857"/>
      <c r="D258" s="857"/>
      <c r="E258" s="857"/>
      <c r="F258" s="857"/>
      <c r="G258" s="564" t="s">
        <v>201</v>
      </c>
      <c r="H258" s="574">
        <v>1</v>
      </c>
      <c r="I258" s="41"/>
      <c r="J258" s="451">
        <f t="shared" si="15"/>
        <v>0</v>
      </c>
      <c r="K258" s="575">
        <f t="shared" si="16"/>
        <v>0</v>
      </c>
      <c r="L258" s="451">
        <f t="shared" si="17"/>
        <v>0</v>
      </c>
    </row>
    <row r="259" spans="1:12" s="561" customFormat="1" ht="15.75" customHeight="1">
      <c r="A259" s="69"/>
      <c r="B259" s="857" t="s">
        <v>281</v>
      </c>
      <c r="C259" s="857"/>
      <c r="D259" s="857"/>
      <c r="E259" s="857"/>
      <c r="F259" s="857"/>
      <c r="G259" s="564" t="s">
        <v>201</v>
      </c>
      <c r="H259" s="574">
        <v>3</v>
      </c>
      <c r="I259" s="41"/>
      <c r="J259" s="451">
        <f t="shared" si="15"/>
        <v>0</v>
      </c>
      <c r="K259" s="575">
        <f t="shared" si="16"/>
        <v>0</v>
      </c>
      <c r="L259" s="451">
        <f t="shared" si="17"/>
        <v>0</v>
      </c>
    </row>
    <row r="260" spans="1:11" s="561" customFormat="1" ht="15.75" customHeight="1">
      <c r="A260" s="69"/>
      <c r="B260" s="572"/>
      <c r="C260" s="572"/>
      <c r="D260" s="572"/>
      <c r="E260" s="572"/>
      <c r="F260" s="572"/>
      <c r="G260" s="564"/>
      <c r="H260" s="580"/>
      <c r="I260" s="569"/>
      <c r="J260" s="569"/>
      <c r="K260" s="594"/>
    </row>
    <row r="261" spans="1:11" s="561" customFormat="1" ht="76.5" customHeight="1">
      <c r="A261" s="566">
        <v>11</v>
      </c>
      <c r="B261" s="848" t="s">
        <v>1187</v>
      </c>
      <c r="C261" s="848"/>
      <c r="D261" s="848"/>
      <c r="E261" s="848"/>
      <c r="F261" s="848"/>
      <c r="G261" s="564"/>
      <c r="H261" s="580"/>
      <c r="I261" s="569"/>
      <c r="J261" s="569"/>
      <c r="K261" s="594"/>
    </row>
    <row r="262" spans="1:12" s="561" customFormat="1" ht="15.75" customHeight="1">
      <c r="A262" s="69"/>
      <c r="B262" s="857" t="s">
        <v>278</v>
      </c>
      <c r="C262" s="857"/>
      <c r="D262" s="857"/>
      <c r="E262" s="857"/>
      <c r="F262" s="857"/>
      <c r="G262" s="564" t="s">
        <v>201</v>
      </c>
      <c r="H262" s="574">
        <v>1</v>
      </c>
      <c r="I262" s="41"/>
      <c r="J262" s="451">
        <f>I262*1.2</f>
        <v>0</v>
      </c>
      <c r="K262" s="575">
        <f>H262*I262</f>
        <v>0</v>
      </c>
      <c r="L262" s="451">
        <f>K262*1.2</f>
        <v>0</v>
      </c>
    </row>
    <row r="263" spans="1:12" s="561" customFormat="1" ht="15.75" customHeight="1">
      <c r="A263" s="69"/>
      <c r="B263" s="857" t="s">
        <v>280</v>
      </c>
      <c r="C263" s="857"/>
      <c r="D263" s="857"/>
      <c r="E263" s="857"/>
      <c r="F263" s="857"/>
      <c r="G263" s="564" t="s">
        <v>201</v>
      </c>
      <c r="H263" s="574">
        <v>3</v>
      </c>
      <c r="I263" s="41"/>
      <c r="J263" s="451">
        <f>I263*1.2</f>
        <v>0</v>
      </c>
      <c r="K263" s="575">
        <f>H263*I263</f>
        <v>0</v>
      </c>
      <c r="L263" s="451">
        <f>K263*1.2</f>
        <v>0</v>
      </c>
    </row>
    <row r="264" spans="1:12" s="561" customFormat="1" ht="15.75" customHeight="1">
      <c r="A264" s="69"/>
      <c r="B264" s="857" t="s">
        <v>277</v>
      </c>
      <c r="C264" s="857"/>
      <c r="D264" s="857"/>
      <c r="E264" s="857"/>
      <c r="F264" s="857"/>
      <c r="G264" s="564" t="s">
        <v>201</v>
      </c>
      <c r="H264" s="574">
        <v>2</v>
      </c>
      <c r="I264" s="41"/>
      <c r="J264" s="451">
        <f>I264*1.2</f>
        <v>0</v>
      </c>
      <c r="K264" s="575">
        <f>H264*I264</f>
        <v>0</v>
      </c>
      <c r="L264" s="451">
        <f>K264*1.2</f>
        <v>0</v>
      </c>
    </row>
    <row r="265" s="561" customFormat="1" ht="13.5">
      <c r="K265" s="594"/>
    </row>
    <row r="266" spans="1:11" s="561" customFormat="1" ht="31.5" customHeight="1">
      <c r="A266" s="566">
        <v>12</v>
      </c>
      <c r="B266" s="848" t="s">
        <v>1193</v>
      </c>
      <c r="C266" s="848"/>
      <c r="D266" s="848"/>
      <c r="E266" s="848"/>
      <c r="F266" s="848"/>
      <c r="G266" s="564"/>
      <c r="H266" s="574"/>
      <c r="I266" s="569"/>
      <c r="J266" s="569"/>
      <c r="K266" s="594"/>
    </row>
    <row r="267" spans="1:12" s="561" customFormat="1" ht="15.75" customHeight="1">
      <c r="A267" s="69"/>
      <c r="B267" s="857" t="s">
        <v>276</v>
      </c>
      <c r="C267" s="857"/>
      <c r="D267" s="857"/>
      <c r="E267" s="857"/>
      <c r="F267" s="857"/>
      <c r="G267" s="564" t="s">
        <v>201</v>
      </c>
      <c r="H267" s="574">
        <v>1</v>
      </c>
      <c r="I267" s="41"/>
      <c r="J267" s="451">
        <f>I267*1.2</f>
        <v>0</v>
      </c>
      <c r="K267" s="575">
        <f>H267*I267</f>
        <v>0</v>
      </c>
      <c r="L267" s="451">
        <f>K267*1.2</f>
        <v>0</v>
      </c>
    </row>
    <row r="268" spans="1:12" s="561" customFormat="1" ht="15.75" customHeight="1">
      <c r="A268" s="69"/>
      <c r="B268" s="857" t="s">
        <v>275</v>
      </c>
      <c r="C268" s="857"/>
      <c r="D268" s="857"/>
      <c r="E268" s="857"/>
      <c r="F268" s="857"/>
      <c r="G268" s="564" t="s">
        <v>201</v>
      </c>
      <c r="H268" s="574">
        <v>1</v>
      </c>
      <c r="I268" s="41"/>
      <c r="J268" s="451">
        <f>I268*1.2</f>
        <v>0</v>
      </c>
      <c r="K268" s="575">
        <f>H268*I268</f>
        <v>0</v>
      </c>
      <c r="L268" s="451">
        <f>K268*1.2</f>
        <v>0</v>
      </c>
    </row>
    <row r="269" spans="1:12" s="561" customFormat="1" ht="15.75" customHeight="1">
      <c r="A269" s="69"/>
      <c r="B269" s="857" t="s">
        <v>274</v>
      </c>
      <c r="C269" s="857"/>
      <c r="D269" s="857"/>
      <c r="E269" s="857"/>
      <c r="F269" s="857"/>
      <c r="G269" s="564" t="s">
        <v>201</v>
      </c>
      <c r="H269" s="574">
        <v>1</v>
      </c>
      <c r="I269" s="41"/>
      <c r="J269" s="451">
        <f>I269*1.2</f>
        <v>0</v>
      </c>
      <c r="K269" s="575">
        <f>H269*I269</f>
        <v>0</v>
      </c>
      <c r="L269" s="451">
        <f>K269*1.2</f>
        <v>0</v>
      </c>
    </row>
    <row r="270" spans="1:12" s="561" customFormat="1" ht="15.75" customHeight="1">
      <c r="A270" s="69"/>
      <c r="B270" s="857" t="s">
        <v>281</v>
      </c>
      <c r="C270" s="857"/>
      <c r="D270" s="857"/>
      <c r="E270" s="857"/>
      <c r="F270" s="857"/>
      <c r="G270" s="564" t="s">
        <v>201</v>
      </c>
      <c r="H270" s="574">
        <v>3</v>
      </c>
      <c r="I270" s="41"/>
      <c r="J270" s="451">
        <f>I270*1.2</f>
        <v>0</v>
      </c>
      <c r="K270" s="575">
        <f>H270*I270</f>
        <v>0</v>
      </c>
      <c r="L270" s="451">
        <f>K270*1.2</f>
        <v>0</v>
      </c>
    </row>
    <row r="271" spans="1:11" s="561" customFormat="1" ht="15.75" customHeight="1">
      <c r="A271" s="69"/>
      <c r="B271" s="853"/>
      <c r="C271" s="853"/>
      <c r="D271" s="69"/>
      <c r="E271" s="69"/>
      <c r="F271" s="564"/>
      <c r="G271" s="564"/>
      <c r="H271" s="580"/>
      <c r="I271" s="569"/>
      <c r="J271" s="569"/>
      <c r="K271" s="594"/>
    </row>
    <row r="272" spans="1:12" s="561" customFormat="1" ht="105.75" customHeight="1">
      <c r="A272" s="566">
        <v>13</v>
      </c>
      <c r="B272" s="858" t="s">
        <v>1188</v>
      </c>
      <c r="C272" s="858"/>
      <c r="D272" s="858"/>
      <c r="E272" s="858"/>
      <c r="F272" s="858"/>
      <c r="G272" s="564" t="s">
        <v>194</v>
      </c>
      <c r="H272" s="574">
        <v>8</v>
      </c>
      <c r="I272" s="13"/>
      <c r="J272" s="451">
        <f>I272*1.2</f>
        <v>0</v>
      </c>
      <c r="K272" s="575">
        <f>H272*I272</f>
        <v>0</v>
      </c>
      <c r="L272" s="451">
        <f>K272*1.2</f>
        <v>0</v>
      </c>
    </row>
    <row r="273" spans="1:12" s="561" customFormat="1" ht="12" customHeight="1" thickBot="1">
      <c r="A273" s="570"/>
      <c r="B273" s="576"/>
      <c r="C273" s="576"/>
      <c r="D273" s="576"/>
      <c r="E273" s="576"/>
      <c r="F273" s="576"/>
      <c r="G273" s="577"/>
      <c r="H273" s="578"/>
      <c r="I273" s="579"/>
      <c r="J273" s="588"/>
      <c r="K273" s="579"/>
      <c r="L273" s="579"/>
    </row>
    <row r="274" spans="1:12" s="561" customFormat="1" ht="15" customHeight="1">
      <c r="A274" s="69"/>
      <c r="B274" s="69"/>
      <c r="C274" s="230" t="s">
        <v>299</v>
      </c>
      <c r="D274" s="564">
        <f>A150</f>
        <v>2</v>
      </c>
      <c r="E274" s="69" t="str">
        <f>B150</f>
        <v>ВЕНТИЛАТОР КОНВЕКТОРИ</v>
      </c>
      <c r="F274" s="69"/>
      <c r="G274" s="564"/>
      <c r="H274" s="69"/>
      <c r="I274" s="69"/>
      <c r="J274" s="569"/>
      <c r="K274" s="569">
        <f>SUM(K153:K273)</f>
        <v>0</v>
      </c>
      <c r="L274" s="569">
        <f>SUM(L153:L273)</f>
        <v>0</v>
      </c>
    </row>
    <row r="275" spans="1:12" s="561" customFormat="1" ht="13.5">
      <c r="A275" s="69"/>
      <c r="B275" s="69"/>
      <c r="C275" s="230"/>
      <c r="D275" s="564"/>
      <c r="E275" s="69"/>
      <c r="F275" s="69"/>
      <c r="G275" s="564"/>
      <c r="H275" s="69"/>
      <c r="I275" s="69"/>
      <c r="J275" s="569"/>
      <c r="K275" s="69"/>
      <c r="L275" s="69"/>
    </row>
    <row r="276" spans="1:12" s="561" customFormat="1" ht="18.75" customHeight="1" thickBot="1">
      <c r="A276" s="570">
        <v>3</v>
      </c>
      <c r="B276" s="862" t="s">
        <v>948</v>
      </c>
      <c r="C276" s="862"/>
      <c r="D276" s="862"/>
      <c r="E276" s="862"/>
      <c r="F276" s="862"/>
      <c r="G276" s="571"/>
      <c r="H276" s="571"/>
      <c r="I276" s="571"/>
      <c r="J276" s="571"/>
      <c r="K276" s="571"/>
      <c r="L276" s="571"/>
    </row>
    <row r="277" spans="1:12" s="561" customFormat="1" ht="14.25" customHeight="1">
      <c r="A277" s="69"/>
      <c r="B277" s="572"/>
      <c r="C277" s="573"/>
      <c r="D277" s="573"/>
      <c r="E277" s="573"/>
      <c r="F277" s="573"/>
      <c r="G277" s="573"/>
      <c r="H277" s="573"/>
      <c r="I277" s="573"/>
      <c r="J277" s="573"/>
      <c r="K277" s="573"/>
      <c r="L277" s="573"/>
    </row>
    <row r="278" spans="1:10" s="561" customFormat="1" ht="63.75" customHeight="1">
      <c r="A278" s="566">
        <v>1</v>
      </c>
      <c r="B278" s="848" t="s">
        <v>1266</v>
      </c>
      <c r="C278" s="848"/>
      <c r="D278" s="848"/>
      <c r="E278" s="848"/>
      <c r="F278" s="848"/>
      <c r="G278" s="564"/>
      <c r="H278" s="574"/>
      <c r="I278" s="569"/>
      <c r="J278" s="569"/>
    </row>
    <row r="279" spans="1:10" s="561" customFormat="1" ht="186.75" customHeight="1">
      <c r="A279" s="566"/>
      <c r="B279" s="848" t="s">
        <v>1267</v>
      </c>
      <c r="C279" s="848"/>
      <c r="D279" s="848"/>
      <c r="E279" s="848"/>
      <c r="F279" s="848"/>
      <c r="G279" s="564"/>
      <c r="H279" s="574"/>
      <c r="I279" s="569"/>
      <c r="J279" s="569"/>
    </row>
    <row r="280" spans="1:10" s="561" customFormat="1" ht="270.75" customHeight="1">
      <c r="A280" s="566"/>
      <c r="B280" s="848" t="s">
        <v>690</v>
      </c>
      <c r="C280" s="848"/>
      <c r="D280" s="848"/>
      <c r="E280" s="848"/>
      <c r="F280" s="848"/>
      <c r="G280" s="564"/>
      <c r="H280" s="574"/>
      <c r="I280" s="569"/>
      <c r="J280" s="569"/>
    </row>
    <row r="281" spans="1:10" s="561" customFormat="1" ht="21.75" customHeight="1">
      <c r="A281" s="564"/>
      <c r="B281" s="853"/>
      <c r="C281" s="853"/>
      <c r="D281" s="69"/>
      <c r="E281" s="69"/>
      <c r="F281" s="564"/>
      <c r="G281" s="564"/>
      <c r="H281" s="574"/>
      <c r="I281" s="569"/>
      <c r="J281" s="569"/>
    </row>
    <row r="282" spans="1:10" s="561" customFormat="1" ht="21.75" customHeight="1">
      <c r="A282" s="564"/>
      <c r="B282" s="853"/>
      <c r="C282" s="853"/>
      <c r="D282" s="69" t="s">
        <v>712</v>
      </c>
      <c r="E282" s="69"/>
      <c r="F282" s="564"/>
      <c r="G282" s="564"/>
      <c r="H282" s="574"/>
      <c r="I282" s="569"/>
      <c r="J282" s="569"/>
    </row>
    <row r="283" spans="1:10" s="561" customFormat="1" ht="106.5" customHeight="1">
      <c r="A283" s="599">
        <v>1.1</v>
      </c>
      <c r="B283" s="848" t="s">
        <v>678</v>
      </c>
      <c r="C283" s="848"/>
      <c r="D283" s="848"/>
      <c r="E283" s="848"/>
      <c r="F283" s="848"/>
      <c r="G283" s="564"/>
      <c r="H283" s="574"/>
      <c r="I283" s="569"/>
      <c r="J283" s="569"/>
    </row>
    <row r="284" spans="1:12" s="561" customFormat="1" ht="230.25" customHeight="1">
      <c r="A284" s="599"/>
      <c r="B284" s="859" t="s">
        <v>679</v>
      </c>
      <c r="C284" s="848"/>
      <c r="D284" s="848"/>
      <c r="E284" s="848"/>
      <c r="F284" s="848"/>
      <c r="G284" s="564" t="s">
        <v>293</v>
      </c>
      <c r="H284" s="580">
        <v>1</v>
      </c>
      <c r="I284" s="41"/>
      <c r="J284" s="451">
        <f>I284*1.2</f>
        <v>0</v>
      </c>
      <c r="K284" s="575">
        <f>H284*I284</f>
        <v>0</v>
      </c>
      <c r="L284" s="451">
        <f>K284*1.2</f>
        <v>0</v>
      </c>
    </row>
    <row r="285" spans="1:10" s="561" customFormat="1" ht="12" customHeight="1">
      <c r="A285" s="564"/>
      <c r="B285" s="853"/>
      <c r="C285" s="853"/>
      <c r="D285" s="69"/>
      <c r="E285" s="69"/>
      <c r="F285" s="564"/>
      <c r="G285" s="564"/>
      <c r="H285" s="574"/>
      <c r="I285" s="569"/>
      <c r="J285" s="569"/>
    </row>
    <row r="286" spans="1:10" s="561" customFormat="1" ht="92.25" customHeight="1">
      <c r="A286" s="600">
        <v>1.2</v>
      </c>
      <c r="B286" s="848" t="s">
        <v>680</v>
      </c>
      <c r="C286" s="848"/>
      <c r="D286" s="848"/>
      <c r="E286" s="848"/>
      <c r="F286" s="848"/>
      <c r="G286" s="564"/>
      <c r="H286" s="574"/>
      <c r="I286" s="569"/>
      <c r="J286" s="569"/>
    </row>
    <row r="287" spans="1:10" s="561" customFormat="1" ht="10.5" customHeight="1">
      <c r="A287" s="599"/>
      <c r="B287" s="863"/>
      <c r="C287" s="863"/>
      <c r="D287" s="863"/>
      <c r="E287" s="863"/>
      <c r="F287" s="863"/>
      <c r="G287" s="601"/>
      <c r="H287" s="602"/>
      <c r="I287" s="569"/>
      <c r="J287" s="569"/>
    </row>
    <row r="288" spans="1:12" s="561" customFormat="1" ht="18.75" customHeight="1">
      <c r="A288" s="599"/>
      <c r="B288" s="863"/>
      <c r="C288" s="863"/>
      <c r="D288" s="863"/>
      <c r="E288" s="863"/>
      <c r="F288" s="863"/>
      <c r="G288" s="601" t="s">
        <v>293</v>
      </c>
      <c r="H288" s="602">
        <v>1</v>
      </c>
      <c r="I288" s="41"/>
      <c r="J288" s="451">
        <f>I288*1.2</f>
        <v>0</v>
      </c>
      <c r="K288" s="575">
        <f>H288*I288</f>
        <v>0</v>
      </c>
      <c r="L288" s="451">
        <f>K288*1.2</f>
        <v>0</v>
      </c>
    </row>
    <row r="289" spans="1:12" s="561" customFormat="1" ht="15.75" customHeight="1" thickBot="1">
      <c r="A289" s="566"/>
      <c r="B289" s="571"/>
      <c r="C289" s="571"/>
      <c r="D289" s="571"/>
      <c r="E289" s="571"/>
      <c r="F289" s="571"/>
      <c r="G289" s="577"/>
      <c r="H289" s="603"/>
      <c r="I289" s="588"/>
      <c r="J289" s="588"/>
      <c r="K289" s="588"/>
      <c r="L289" s="588"/>
    </row>
    <row r="290" spans="1:12" s="561" customFormat="1" ht="20.25" customHeight="1">
      <c r="A290" s="604"/>
      <c r="B290" s="863"/>
      <c r="C290" s="863"/>
      <c r="D290" s="863"/>
      <c r="E290" s="863"/>
      <c r="F290" s="863"/>
      <c r="G290" s="604" t="s">
        <v>293</v>
      </c>
      <c r="H290" s="602">
        <v>1</v>
      </c>
      <c r="I290" s="42"/>
      <c r="J290" s="605">
        <f>J284+J288</f>
        <v>0</v>
      </c>
      <c r="K290" s="605">
        <f>K284+K288</f>
        <v>0</v>
      </c>
      <c r="L290" s="605">
        <f>L284+L288</f>
        <v>0</v>
      </c>
    </row>
    <row r="291" spans="1:10" s="561" customFormat="1" ht="20.25" customHeight="1">
      <c r="A291" s="604"/>
      <c r="B291" s="606"/>
      <c r="C291" s="606"/>
      <c r="D291" s="606"/>
      <c r="E291" s="606"/>
      <c r="F291" s="606"/>
      <c r="G291" s="604"/>
      <c r="H291" s="602"/>
      <c r="I291" s="605"/>
      <c r="J291" s="605"/>
    </row>
    <row r="292" spans="1:10" s="561" customFormat="1" ht="21.75" customHeight="1">
      <c r="A292" s="564"/>
      <c r="B292" s="853"/>
      <c r="C292" s="853"/>
      <c r="D292" s="69" t="s">
        <v>702</v>
      </c>
      <c r="E292" s="69"/>
      <c r="F292" s="564"/>
      <c r="G292" s="564"/>
      <c r="H292" s="574"/>
      <c r="I292" s="569"/>
      <c r="J292" s="569"/>
    </row>
    <row r="293" spans="1:10" s="561" customFormat="1" ht="105.75" customHeight="1">
      <c r="A293" s="599">
        <v>1.3</v>
      </c>
      <c r="B293" s="848" t="s">
        <v>681</v>
      </c>
      <c r="C293" s="848"/>
      <c r="D293" s="848"/>
      <c r="E293" s="848"/>
      <c r="F293" s="848"/>
      <c r="G293" s="564"/>
      <c r="H293" s="574"/>
      <c r="I293" s="569"/>
      <c r="J293" s="569"/>
    </row>
    <row r="294" spans="1:12" s="561" customFormat="1" ht="179.25" customHeight="1">
      <c r="A294" s="599"/>
      <c r="B294" s="859" t="s">
        <v>682</v>
      </c>
      <c r="C294" s="848"/>
      <c r="D294" s="848"/>
      <c r="E294" s="848"/>
      <c r="F294" s="848"/>
      <c r="G294" s="564" t="s">
        <v>293</v>
      </c>
      <c r="H294" s="580">
        <v>1</v>
      </c>
      <c r="I294" s="41"/>
      <c r="J294" s="451">
        <f>I294*1.2</f>
        <v>0</v>
      </c>
      <c r="K294" s="575">
        <f>H294*I294</f>
        <v>0</v>
      </c>
      <c r="L294" s="451">
        <f>K294*1.2</f>
        <v>0</v>
      </c>
    </row>
    <row r="295" spans="1:10" s="561" customFormat="1" ht="12" customHeight="1">
      <c r="A295" s="564"/>
      <c r="B295" s="853"/>
      <c r="C295" s="853"/>
      <c r="D295" s="69"/>
      <c r="E295" s="69"/>
      <c r="F295" s="564"/>
      <c r="G295" s="564"/>
      <c r="H295" s="574"/>
      <c r="I295" s="569"/>
      <c r="J295" s="569"/>
    </row>
    <row r="296" spans="1:10" s="561" customFormat="1" ht="93" customHeight="1">
      <c r="A296" s="600">
        <v>1.4</v>
      </c>
      <c r="B296" s="848" t="s">
        <v>683</v>
      </c>
      <c r="C296" s="848"/>
      <c r="D296" s="848"/>
      <c r="E296" s="848"/>
      <c r="F296" s="848"/>
      <c r="G296" s="564"/>
      <c r="H296" s="574"/>
      <c r="I296" s="569"/>
      <c r="J296" s="569"/>
    </row>
    <row r="297" spans="1:10" s="561" customFormat="1" ht="10.5" customHeight="1">
      <c r="A297" s="599"/>
      <c r="B297" s="863"/>
      <c r="C297" s="863"/>
      <c r="D297" s="863"/>
      <c r="E297" s="863"/>
      <c r="F297" s="863"/>
      <c r="G297" s="601"/>
      <c r="H297" s="602"/>
      <c r="I297" s="569"/>
      <c r="J297" s="569"/>
    </row>
    <row r="298" spans="1:12" s="561" customFormat="1" ht="18.75" customHeight="1">
      <c r="A298" s="599"/>
      <c r="B298" s="863"/>
      <c r="C298" s="863"/>
      <c r="D298" s="863"/>
      <c r="E298" s="863"/>
      <c r="F298" s="863"/>
      <c r="G298" s="601" t="s">
        <v>293</v>
      </c>
      <c r="H298" s="602">
        <v>1</v>
      </c>
      <c r="I298" s="41"/>
      <c r="J298" s="451">
        <f>I298*1.2</f>
        <v>0</v>
      </c>
      <c r="K298" s="575">
        <f>H298*I298</f>
        <v>0</v>
      </c>
      <c r="L298" s="451">
        <f>K298*1.2</f>
        <v>0</v>
      </c>
    </row>
    <row r="299" spans="1:12" s="561" customFormat="1" ht="15.75" customHeight="1" thickBot="1">
      <c r="A299" s="566"/>
      <c r="B299" s="571"/>
      <c r="C299" s="571"/>
      <c r="D299" s="571"/>
      <c r="E299" s="571"/>
      <c r="F299" s="571"/>
      <c r="G299" s="577"/>
      <c r="H299" s="603"/>
      <c r="I299" s="588"/>
      <c r="J299" s="588"/>
      <c r="K299" s="588"/>
      <c r="L299" s="588"/>
    </row>
    <row r="300" spans="1:12" s="561" customFormat="1" ht="20.25" customHeight="1">
      <c r="A300" s="604"/>
      <c r="B300" s="863"/>
      <c r="C300" s="863"/>
      <c r="D300" s="863"/>
      <c r="E300" s="863"/>
      <c r="F300" s="863"/>
      <c r="G300" s="604" t="s">
        <v>293</v>
      </c>
      <c r="H300" s="602">
        <v>1</v>
      </c>
      <c r="I300" s="42"/>
      <c r="J300" s="605">
        <f>J294+J298</f>
        <v>0</v>
      </c>
      <c r="K300" s="605">
        <f>K294+K298</f>
        <v>0</v>
      </c>
      <c r="L300" s="605">
        <f>L294+L298</f>
        <v>0</v>
      </c>
    </row>
    <row r="301" spans="1:10" s="561" customFormat="1" ht="20.25" customHeight="1">
      <c r="A301" s="604"/>
      <c r="B301" s="606"/>
      <c r="C301" s="606"/>
      <c r="D301" s="606"/>
      <c r="E301" s="606"/>
      <c r="F301" s="606"/>
      <c r="G301" s="604"/>
      <c r="H301" s="602"/>
      <c r="I301" s="605"/>
      <c r="J301" s="605"/>
    </row>
    <row r="302" spans="1:10" s="561" customFormat="1" ht="21.75" customHeight="1">
      <c r="A302" s="564"/>
      <c r="B302" s="853"/>
      <c r="C302" s="853"/>
      <c r="D302" s="69" t="s">
        <v>703</v>
      </c>
      <c r="E302" s="69"/>
      <c r="F302" s="564"/>
      <c r="G302" s="564"/>
      <c r="H302" s="574"/>
      <c r="I302" s="569"/>
      <c r="J302" s="569"/>
    </row>
    <row r="303" spans="1:10" s="561" customFormat="1" ht="107.25" customHeight="1">
      <c r="A303" s="599">
        <v>1.5</v>
      </c>
      <c r="B303" s="848" t="s">
        <v>1258</v>
      </c>
      <c r="C303" s="848"/>
      <c r="D303" s="848"/>
      <c r="E303" s="848"/>
      <c r="F303" s="848"/>
      <c r="G303" s="564"/>
      <c r="H303" s="574"/>
      <c r="I303" s="569"/>
      <c r="J303" s="569"/>
    </row>
    <row r="304" spans="1:12" s="561" customFormat="1" ht="270" customHeight="1">
      <c r="A304" s="599"/>
      <c r="B304" s="859" t="s">
        <v>1259</v>
      </c>
      <c r="C304" s="848"/>
      <c r="D304" s="848"/>
      <c r="E304" s="848"/>
      <c r="F304" s="848"/>
      <c r="G304" s="564" t="s">
        <v>293</v>
      </c>
      <c r="H304" s="580">
        <v>1</v>
      </c>
      <c r="I304" s="41"/>
      <c r="J304" s="451">
        <f>I304*1.2</f>
        <v>0</v>
      </c>
      <c r="K304" s="575">
        <f>H304*I304</f>
        <v>0</v>
      </c>
      <c r="L304" s="451">
        <f>K304*1.2</f>
        <v>0</v>
      </c>
    </row>
    <row r="305" spans="1:10" s="561" customFormat="1" ht="12" customHeight="1">
      <c r="A305" s="564"/>
      <c r="B305" s="853"/>
      <c r="C305" s="853"/>
      <c r="D305" s="69"/>
      <c r="E305" s="69"/>
      <c r="F305" s="564"/>
      <c r="G305" s="564"/>
      <c r="H305" s="574"/>
      <c r="I305" s="569"/>
      <c r="J305" s="569"/>
    </row>
    <row r="306" spans="1:10" s="561" customFormat="1" ht="77.25" customHeight="1">
      <c r="A306" s="600">
        <v>1.6</v>
      </c>
      <c r="B306" s="848" t="s">
        <v>1260</v>
      </c>
      <c r="C306" s="848"/>
      <c r="D306" s="848"/>
      <c r="E306" s="848"/>
      <c r="F306" s="848"/>
      <c r="G306" s="564"/>
      <c r="H306" s="574"/>
      <c r="I306" s="569"/>
      <c r="J306" s="569"/>
    </row>
    <row r="307" spans="1:10" s="561" customFormat="1" ht="10.5" customHeight="1">
      <c r="A307" s="599"/>
      <c r="B307" s="863"/>
      <c r="C307" s="863"/>
      <c r="D307" s="863"/>
      <c r="E307" s="863"/>
      <c r="F307" s="863"/>
      <c r="G307" s="601"/>
      <c r="H307" s="602"/>
      <c r="I307" s="569"/>
      <c r="J307" s="569"/>
    </row>
    <row r="308" spans="1:12" s="561" customFormat="1" ht="18.75" customHeight="1">
      <c r="A308" s="599"/>
      <c r="B308" s="863"/>
      <c r="C308" s="863"/>
      <c r="D308" s="863"/>
      <c r="E308" s="863"/>
      <c r="F308" s="863"/>
      <c r="G308" s="601" t="s">
        <v>293</v>
      </c>
      <c r="H308" s="602">
        <v>1</v>
      </c>
      <c r="I308" s="41"/>
      <c r="J308" s="451">
        <f>I308*1.2</f>
        <v>0</v>
      </c>
      <c r="K308" s="575">
        <f>H308*I308</f>
        <v>0</v>
      </c>
      <c r="L308" s="451">
        <f>K308*1.2</f>
        <v>0</v>
      </c>
    </row>
    <row r="309" spans="1:12" s="561" customFormat="1" ht="15.75" customHeight="1" thickBot="1">
      <c r="A309" s="566"/>
      <c r="B309" s="571"/>
      <c r="C309" s="571"/>
      <c r="D309" s="571"/>
      <c r="E309" s="571"/>
      <c r="F309" s="571"/>
      <c r="G309" s="577"/>
      <c r="H309" s="603"/>
      <c r="I309" s="588"/>
      <c r="J309" s="588"/>
      <c r="K309" s="588"/>
      <c r="L309" s="588"/>
    </row>
    <row r="310" spans="1:12" s="561" customFormat="1" ht="20.25" customHeight="1">
      <c r="A310" s="604"/>
      <c r="B310" s="863"/>
      <c r="C310" s="863"/>
      <c r="D310" s="863"/>
      <c r="E310" s="863"/>
      <c r="F310" s="863"/>
      <c r="G310" s="604" t="s">
        <v>293</v>
      </c>
      <c r="H310" s="602">
        <v>1</v>
      </c>
      <c r="I310" s="42"/>
      <c r="J310" s="605">
        <f>J304+J308</f>
        <v>0</v>
      </c>
      <c r="K310" s="605">
        <f>K304+K308</f>
        <v>0</v>
      </c>
      <c r="L310" s="605">
        <f>L304+L308</f>
        <v>0</v>
      </c>
    </row>
    <row r="311" spans="1:10" s="561" customFormat="1" ht="20.25" customHeight="1">
      <c r="A311" s="604"/>
      <c r="B311" s="606"/>
      <c r="C311" s="606"/>
      <c r="D311" s="606"/>
      <c r="E311" s="606"/>
      <c r="F311" s="606"/>
      <c r="G311" s="604"/>
      <c r="H311" s="602"/>
      <c r="I311" s="605"/>
      <c r="J311" s="605"/>
    </row>
    <row r="312" spans="1:10" s="561" customFormat="1" ht="11.25" customHeight="1">
      <c r="A312" s="599"/>
      <c r="B312" s="860"/>
      <c r="C312" s="860"/>
      <c r="D312" s="860"/>
      <c r="E312" s="860"/>
      <c r="F312" s="860"/>
      <c r="G312" s="564"/>
      <c r="H312" s="574"/>
      <c r="I312" s="569"/>
      <c r="J312" s="569"/>
    </row>
    <row r="313" spans="1:10" s="561" customFormat="1" ht="20.25" customHeight="1">
      <c r="A313" s="607"/>
      <c r="B313" s="860" t="s">
        <v>677</v>
      </c>
      <c r="C313" s="860"/>
      <c r="D313" s="860"/>
      <c r="E313" s="860"/>
      <c r="F313" s="860"/>
      <c r="G313" s="564"/>
      <c r="H313" s="574"/>
      <c r="I313" s="569"/>
      <c r="J313" s="569"/>
    </row>
    <row r="314" spans="1:10" s="561" customFormat="1" ht="14.25" customHeight="1">
      <c r="A314" s="599"/>
      <c r="B314" s="848"/>
      <c r="C314" s="848"/>
      <c r="D314" s="848"/>
      <c r="E314" s="848"/>
      <c r="F314" s="848"/>
      <c r="G314" s="564"/>
      <c r="H314" s="574"/>
      <c r="I314" s="569"/>
      <c r="J314" s="569"/>
    </row>
    <row r="315" spans="1:10" s="561" customFormat="1" ht="91.5" customHeight="1">
      <c r="A315" s="608">
        <v>2</v>
      </c>
      <c r="B315" s="848" t="s">
        <v>1261</v>
      </c>
      <c r="C315" s="848"/>
      <c r="D315" s="848"/>
      <c r="E315" s="848"/>
      <c r="F315" s="848"/>
      <c r="G315" s="564"/>
      <c r="H315" s="574"/>
      <c r="I315" s="569"/>
      <c r="J315" s="569"/>
    </row>
    <row r="316" spans="1:12" s="561" customFormat="1" ht="15.75" customHeight="1">
      <c r="A316" s="608"/>
      <c r="B316" s="848" t="s">
        <v>713</v>
      </c>
      <c r="C316" s="848"/>
      <c r="D316" s="848"/>
      <c r="E316" s="848"/>
      <c r="F316" s="848"/>
      <c r="G316" s="564" t="s">
        <v>201</v>
      </c>
      <c r="H316" s="574">
        <v>6</v>
      </c>
      <c r="I316" s="41"/>
      <c r="J316" s="451">
        <f aca="true" t="shared" si="18" ref="J316:J322">I316*1.2</f>
        <v>0</v>
      </c>
      <c r="K316" s="575">
        <f aca="true" t="shared" si="19" ref="K316:K322">H316*I316</f>
        <v>0</v>
      </c>
      <c r="L316" s="451">
        <f aca="true" t="shared" si="20" ref="L316:L322">K316*1.2</f>
        <v>0</v>
      </c>
    </row>
    <row r="317" spans="1:12" s="561" customFormat="1" ht="15.75" customHeight="1">
      <c r="A317" s="608"/>
      <c r="B317" s="848" t="s">
        <v>714</v>
      </c>
      <c r="C317" s="848"/>
      <c r="D317" s="848"/>
      <c r="E317" s="848"/>
      <c r="F317" s="848"/>
      <c r="G317" s="564" t="s">
        <v>201</v>
      </c>
      <c r="H317" s="574">
        <v>1</v>
      </c>
      <c r="I317" s="41"/>
      <c r="J317" s="451">
        <f t="shared" si="18"/>
        <v>0</v>
      </c>
      <c r="K317" s="575">
        <f t="shared" si="19"/>
        <v>0</v>
      </c>
      <c r="L317" s="451">
        <f t="shared" si="20"/>
        <v>0</v>
      </c>
    </row>
    <row r="318" spans="1:12" s="561" customFormat="1" ht="15.75" customHeight="1">
      <c r="A318" s="608"/>
      <c r="B318" s="848" t="s">
        <v>715</v>
      </c>
      <c r="C318" s="848"/>
      <c r="D318" s="848"/>
      <c r="E318" s="848"/>
      <c r="F318" s="848"/>
      <c r="G318" s="564" t="s">
        <v>201</v>
      </c>
      <c r="H318" s="574">
        <v>2</v>
      </c>
      <c r="I318" s="41"/>
      <c r="J318" s="451">
        <f t="shared" si="18"/>
        <v>0</v>
      </c>
      <c r="K318" s="575">
        <f t="shared" si="19"/>
        <v>0</v>
      </c>
      <c r="L318" s="451">
        <f t="shared" si="20"/>
        <v>0</v>
      </c>
    </row>
    <row r="319" spans="1:12" s="561" customFormat="1" ht="15.75" customHeight="1">
      <c r="A319" s="608"/>
      <c r="B319" s="848" t="s">
        <v>716</v>
      </c>
      <c r="C319" s="848"/>
      <c r="D319" s="848"/>
      <c r="E319" s="848"/>
      <c r="F319" s="848"/>
      <c r="G319" s="564" t="s">
        <v>201</v>
      </c>
      <c r="H319" s="574">
        <v>1</v>
      </c>
      <c r="I319" s="41"/>
      <c r="J319" s="451">
        <f t="shared" si="18"/>
        <v>0</v>
      </c>
      <c r="K319" s="575">
        <f t="shared" si="19"/>
        <v>0</v>
      </c>
      <c r="L319" s="451">
        <f t="shared" si="20"/>
        <v>0</v>
      </c>
    </row>
    <row r="320" spans="1:12" s="561" customFormat="1" ht="15.75" customHeight="1">
      <c r="A320" s="608"/>
      <c r="B320" s="848" t="s">
        <v>717</v>
      </c>
      <c r="C320" s="848"/>
      <c r="D320" s="848"/>
      <c r="E320" s="848"/>
      <c r="F320" s="848"/>
      <c r="G320" s="564" t="s">
        <v>201</v>
      </c>
      <c r="H320" s="574">
        <v>16</v>
      </c>
      <c r="I320" s="41"/>
      <c r="J320" s="451">
        <f t="shared" si="18"/>
        <v>0</v>
      </c>
      <c r="K320" s="575">
        <f t="shared" si="19"/>
        <v>0</v>
      </c>
      <c r="L320" s="451">
        <f t="shared" si="20"/>
        <v>0</v>
      </c>
    </row>
    <row r="321" spans="1:12" s="561" customFormat="1" ht="15.75" customHeight="1">
      <c r="A321" s="608"/>
      <c r="B321" s="848" t="s">
        <v>718</v>
      </c>
      <c r="C321" s="848"/>
      <c r="D321" s="848"/>
      <c r="E321" s="848"/>
      <c r="F321" s="848"/>
      <c r="G321" s="564" t="s">
        <v>201</v>
      </c>
      <c r="H321" s="574">
        <v>16</v>
      </c>
      <c r="I321" s="41"/>
      <c r="J321" s="451">
        <f t="shared" si="18"/>
        <v>0</v>
      </c>
      <c r="K321" s="575">
        <f t="shared" si="19"/>
        <v>0</v>
      </c>
      <c r="L321" s="451">
        <f t="shared" si="20"/>
        <v>0</v>
      </c>
    </row>
    <row r="322" spans="1:12" s="561" customFormat="1" ht="15.75" customHeight="1">
      <c r="A322" s="608"/>
      <c r="B322" s="848" t="s">
        <v>1184</v>
      </c>
      <c r="C322" s="848"/>
      <c r="D322" s="848"/>
      <c r="E322" s="848"/>
      <c r="F322" s="848"/>
      <c r="G322" s="564" t="s">
        <v>201</v>
      </c>
      <c r="H322" s="574">
        <v>32</v>
      </c>
      <c r="I322" s="41"/>
      <c r="J322" s="451">
        <f t="shared" si="18"/>
        <v>0</v>
      </c>
      <c r="K322" s="575">
        <f t="shared" si="19"/>
        <v>0</v>
      </c>
      <c r="L322" s="451">
        <f t="shared" si="20"/>
        <v>0</v>
      </c>
    </row>
    <row r="323" spans="1:6" s="561" customFormat="1" ht="14.25" customHeight="1">
      <c r="A323" s="608"/>
      <c r="B323" s="848"/>
      <c r="C323" s="848"/>
      <c r="D323" s="848"/>
      <c r="E323" s="848"/>
      <c r="F323" s="848"/>
    </row>
    <row r="324" spans="1:10" s="561" customFormat="1" ht="60" customHeight="1">
      <c r="A324" s="608">
        <v>3</v>
      </c>
      <c r="B324" s="858" t="s">
        <v>691</v>
      </c>
      <c r="C324" s="858"/>
      <c r="D324" s="858"/>
      <c r="E324" s="858"/>
      <c r="F324" s="858"/>
      <c r="G324" s="564"/>
      <c r="H324" s="574"/>
      <c r="I324" s="569"/>
      <c r="J324" s="569"/>
    </row>
    <row r="325" spans="1:12" s="561" customFormat="1" ht="16.5" customHeight="1">
      <c r="A325" s="608"/>
      <c r="B325" s="848" t="s">
        <v>705</v>
      </c>
      <c r="C325" s="848"/>
      <c r="D325" s="848"/>
      <c r="E325" s="848"/>
      <c r="F325" s="848"/>
      <c r="G325" s="564" t="s">
        <v>609</v>
      </c>
      <c r="H325" s="574">
        <v>35</v>
      </c>
      <c r="I325" s="41"/>
      <c r="J325" s="451">
        <f>I325*1.2</f>
        <v>0</v>
      </c>
      <c r="K325" s="575">
        <f>H325*I325</f>
        <v>0</v>
      </c>
      <c r="L325" s="451">
        <f>K325*1.2</f>
        <v>0</v>
      </c>
    </row>
    <row r="326" spans="1:12" s="561" customFormat="1" ht="16.5" customHeight="1">
      <c r="A326" s="608"/>
      <c r="B326" s="848" t="s">
        <v>706</v>
      </c>
      <c r="C326" s="848"/>
      <c r="D326" s="848"/>
      <c r="E326" s="848"/>
      <c r="F326" s="848"/>
      <c r="G326" s="564" t="s">
        <v>609</v>
      </c>
      <c r="H326" s="574">
        <v>32</v>
      </c>
      <c r="I326" s="41"/>
      <c r="J326" s="451">
        <f>I326*1.2</f>
        <v>0</v>
      </c>
      <c r="K326" s="575">
        <f>H326*I326</f>
        <v>0</v>
      </c>
      <c r="L326" s="451">
        <f>K326*1.2</f>
        <v>0</v>
      </c>
    </row>
    <row r="327" spans="1:12" s="561" customFormat="1" ht="16.5" customHeight="1">
      <c r="A327" s="608"/>
      <c r="B327" s="848" t="s">
        <v>707</v>
      </c>
      <c r="C327" s="848"/>
      <c r="D327" s="848"/>
      <c r="E327" s="848"/>
      <c r="F327" s="848"/>
      <c r="G327" s="564" t="s">
        <v>609</v>
      </c>
      <c r="H327" s="574">
        <v>35</v>
      </c>
      <c r="I327" s="41"/>
      <c r="J327" s="451">
        <f>I327*1.2</f>
        <v>0</v>
      </c>
      <c r="K327" s="575">
        <f>H327*I327</f>
        <v>0</v>
      </c>
      <c r="L327" s="451">
        <f>K327*1.2</f>
        <v>0</v>
      </c>
    </row>
    <row r="328" spans="1:10" s="561" customFormat="1" ht="14.25" customHeight="1">
      <c r="A328" s="599"/>
      <c r="B328" s="848"/>
      <c r="C328" s="848"/>
      <c r="D328" s="848"/>
      <c r="E328" s="848"/>
      <c r="F328" s="848"/>
      <c r="G328" s="564"/>
      <c r="H328" s="574"/>
      <c r="I328" s="569"/>
      <c r="J328" s="569"/>
    </row>
    <row r="329" spans="1:10" s="561" customFormat="1" ht="76.5" customHeight="1">
      <c r="A329" s="608">
        <v>4</v>
      </c>
      <c r="B329" s="848" t="s">
        <v>692</v>
      </c>
      <c r="C329" s="848"/>
      <c r="D329" s="848"/>
      <c r="E329" s="848"/>
      <c r="F329" s="848"/>
      <c r="G329" s="564"/>
      <c r="H329" s="574"/>
      <c r="I329" s="569"/>
      <c r="J329" s="569"/>
    </row>
    <row r="330" spans="1:12" s="561" customFormat="1" ht="15.75" customHeight="1">
      <c r="A330" s="608"/>
      <c r="B330" s="848" t="s">
        <v>42</v>
      </c>
      <c r="C330" s="848"/>
      <c r="D330" s="848"/>
      <c r="E330" s="848"/>
      <c r="F330" s="848"/>
      <c r="G330" s="564" t="s">
        <v>201</v>
      </c>
      <c r="H330" s="574">
        <v>2</v>
      </c>
      <c r="I330" s="41"/>
      <c r="J330" s="451">
        <f>I330*1.2</f>
        <v>0</v>
      </c>
      <c r="K330" s="575">
        <f>H330*I330</f>
        <v>0</v>
      </c>
      <c r="L330" s="451">
        <f>K330*1.2</f>
        <v>0</v>
      </c>
    </row>
    <row r="331" spans="1:12" s="561" customFormat="1" ht="15.75" customHeight="1">
      <c r="A331" s="608"/>
      <c r="B331" s="848" t="s">
        <v>43</v>
      </c>
      <c r="C331" s="848"/>
      <c r="D331" s="848"/>
      <c r="E331" s="848"/>
      <c r="F331" s="848"/>
      <c r="G331" s="564" t="s">
        <v>201</v>
      </c>
      <c r="H331" s="574">
        <v>4</v>
      </c>
      <c r="I331" s="41"/>
      <c r="J331" s="451">
        <f>I331*1.2</f>
        <v>0</v>
      </c>
      <c r="K331" s="575">
        <f>H331*I331</f>
        <v>0</v>
      </c>
      <c r="L331" s="451">
        <f>K331*1.2</f>
        <v>0</v>
      </c>
    </row>
    <row r="332" spans="1:12" s="561" customFormat="1" ht="15.75" customHeight="1">
      <c r="A332" s="608"/>
      <c r="B332" s="848" t="s">
        <v>44</v>
      </c>
      <c r="C332" s="848"/>
      <c r="D332" s="848"/>
      <c r="E332" s="848"/>
      <c r="F332" s="848"/>
      <c r="G332" s="564" t="s">
        <v>201</v>
      </c>
      <c r="H332" s="574">
        <v>6</v>
      </c>
      <c r="I332" s="41"/>
      <c r="J332" s="451">
        <f>I332*1.2</f>
        <v>0</v>
      </c>
      <c r="K332" s="575">
        <f>H332*I332</f>
        <v>0</v>
      </c>
      <c r="L332" s="451">
        <f>K332*1.2</f>
        <v>0</v>
      </c>
    </row>
    <row r="333" spans="1:12" s="561" customFormat="1" ht="15.75" customHeight="1">
      <c r="A333" s="608"/>
      <c r="B333" s="848" t="s">
        <v>45</v>
      </c>
      <c r="C333" s="848"/>
      <c r="D333" s="848"/>
      <c r="E333" s="848"/>
      <c r="F333" s="848"/>
      <c r="G333" s="564" t="s">
        <v>201</v>
      </c>
      <c r="H333" s="574">
        <v>2</v>
      </c>
      <c r="I333" s="41"/>
      <c r="J333" s="451">
        <f>I333*1.2</f>
        <v>0</v>
      </c>
      <c r="K333" s="575">
        <f>H333*I333</f>
        <v>0</v>
      </c>
      <c r="L333" s="451">
        <f>K333*1.2</f>
        <v>0</v>
      </c>
    </row>
    <row r="334" spans="1:10" s="561" customFormat="1" ht="14.25" customHeight="1">
      <c r="A334" s="599"/>
      <c r="B334" s="848"/>
      <c r="C334" s="848"/>
      <c r="D334" s="848"/>
      <c r="E334" s="848"/>
      <c r="F334" s="848"/>
      <c r="G334" s="564"/>
      <c r="H334" s="574"/>
      <c r="I334" s="569"/>
      <c r="J334" s="569"/>
    </row>
    <row r="335" spans="1:10" s="561" customFormat="1" ht="47.25" customHeight="1">
      <c r="A335" s="608">
        <v>5</v>
      </c>
      <c r="B335" s="848" t="s">
        <v>693</v>
      </c>
      <c r="C335" s="848"/>
      <c r="D335" s="848"/>
      <c r="E335" s="848"/>
      <c r="F335" s="848"/>
      <c r="G335" s="564"/>
      <c r="H335" s="574"/>
      <c r="I335" s="569"/>
      <c r="J335" s="569"/>
    </row>
    <row r="336" spans="1:12" s="561" customFormat="1" ht="15.75" customHeight="1">
      <c r="A336" s="608"/>
      <c r="B336" s="848" t="s">
        <v>46</v>
      </c>
      <c r="C336" s="848"/>
      <c r="D336" s="848"/>
      <c r="E336" s="848"/>
      <c r="F336" s="848"/>
      <c r="G336" s="564" t="s">
        <v>201</v>
      </c>
      <c r="H336" s="574">
        <v>1</v>
      </c>
      <c r="I336" s="41"/>
      <c r="J336" s="451">
        <f>I336*1.2</f>
        <v>0</v>
      </c>
      <c r="K336" s="575">
        <f>H336*I336</f>
        <v>0</v>
      </c>
      <c r="L336" s="451">
        <f>K336*1.2</f>
        <v>0</v>
      </c>
    </row>
    <row r="337" spans="1:12" s="561" customFormat="1" ht="15.75" customHeight="1">
      <c r="A337" s="608"/>
      <c r="B337" s="848" t="s">
        <v>47</v>
      </c>
      <c r="C337" s="848"/>
      <c r="D337" s="848"/>
      <c r="E337" s="848"/>
      <c r="F337" s="848"/>
      <c r="G337" s="564" t="s">
        <v>201</v>
      </c>
      <c r="H337" s="574">
        <v>1</v>
      </c>
      <c r="I337" s="41"/>
      <c r="J337" s="451">
        <f>I337*1.2</f>
        <v>0</v>
      </c>
      <c r="K337" s="575">
        <f>H337*I337</f>
        <v>0</v>
      </c>
      <c r="L337" s="451">
        <f>K337*1.2</f>
        <v>0</v>
      </c>
    </row>
    <row r="338" spans="1:12" s="561" customFormat="1" ht="14.25" customHeight="1">
      <c r="A338" s="599"/>
      <c r="B338" s="848"/>
      <c r="C338" s="848"/>
      <c r="D338" s="848"/>
      <c r="E338" s="848"/>
      <c r="F338" s="848"/>
      <c r="G338" s="564"/>
      <c r="H338" s="574"/>
      <c r="I338" s="569"/>
      <c r="J338" s="451"/>
      <c r="K338" s="575"/>
      <c r="L338" s="451"/>
    </row>
    <row r="339" spans="1:10" s="561" customFormat="1" ht="45.75" customHeight="1">
      <c r="A339" s="608">
        <v>6</v>
      </c>
      <c r="B339" s="848" t="s">
        <v>1262</v>
      </c>
      <c r="C339" s="848"/>
      <c r="D339" s="848"/>
      <c r="E339" s="848"/>
      <c r="F339" s="848"/>
      <c r="G339" s="564"/>
      <c r="H339" s="574"/>
      <c r="I339" s="569"/>
      <c r="J339" s="569"/>
    </row>
    <row r="340" spans="1:12" s="561" customFormat="1" ht="15.75" customHeight="1">
      <c r="A340" s="608"/>
      <c r="B340" s="848" t="s">
        <v>708</v>
      </c>
      <c r="C340" s="848"/>
      <c r="D340" s="848"/>
      <c r="E340" s="848"/>
      <c r="F340" s="848"/>
      <c r="G340" s="564" t="s">
        <v>201</v>
      </c>
      <c r="H340" s="574">
        <v>16</v>
      </c>
      <c r="I340" s="41"/>
      <c r="J340" s="451">
        <f>I340*1.2</f>
        <v>0</v>
      </c>
      <c r="K340" s="575">
        <f>H340*I340</f>
        <v>0</v>
      </c>
      <c r="L340" s="451">
        <f>K340*1.2</f>
        <v>0</v>
      </c>
    </row>
    <row r="341" spans="1:12" s="561" customFormat="1" ht="15.75" customHeight="1">
      <c r="A341" s="608"/>
      <c r="B341" s="848" t="s">
        <v>48</v>
      </c>
      <c r="C341" s="848"/>
      <c r="D341" s="848"/>
      <c r="E341" s="848"/>
      <c r="F341" s="848"/>
      <c r="G341" s="564" t="s">
        <v>201</v>
      </c>
      <c r="H341" s="574">
        <v>1</v>
      </c>
      <c r="I341" s="41"/>
      <c r="J341" s="451">
        <f>I341*1.2</f>
        <v>0</v>
      </c>
      <c r="K341" s="575">
        <f>H341*I341</f>
        <v>0</v>
      </c>
      <c r="L341" s="451">
        <f>K341*1.2</f>
        <v>0</v>
      </c>
    </row>
    <row r="342" spans="1:12" s="561" customFormat="1" ht="15.75" customHeight="1">
      <c r="A342" s="608"/>
      <c r="B342" s="848" t="s">
        <v>49</v>
      </c>
      <c r="C342" s="848"/>
      <c r="D342" s="848"/>
      <c r="E342" s="848"/>
      <c r="F342" s="848"/>
      <c r="G342" s="564" t="s">
        <v>201</v>
      </c>
      <c r="H342" s="574">
        <v>1</v>
      </c>
      <c r="I342" s="41"/>
      <c r="J342" s="451">
        <f>I342*1.2</f>
        <v>0</v>
      </c>
      <c r="K342" s="575">
        <f>H342*I342</f>
        <v>0</v>
      </c>
      <c r="L342" s="451">
        <f>K342*1.2</f>
        <v>0</v>
      </c>
    </row>
    <row r="343" spans="1:12" s="561" customFormat="1" ht="15.75" customHeight="1">
      <c r="A343" s="608"/>
      <c r="B343" s="848" t="s">
        <v>50</v>
      </c>
      <c r="C343" s="848"/>
      <c r="D343" s="848"/>
      <c r="E343" s="848"/>
      <c r="F343" s="848"/>
      <c r="G343" s="564" t="s">
        <v>201</v>
      </c>
      <c r="H343" s="574">
        <v>2</v>
      </c>
      <c r="I343" s="41"/>
      <c r="J343" s="451">
        <f>I343*1.2</f>
        <v>0</v>
      </c>
      <c r="K343" s="575">
        <f>H343*I343</f>
        <v>0</v>
      </c>
      <c r="L343" s="451">
        <f>K343*1.2</f>
        <v>0</v>
      </c>
    </row>
    <row r="344" spans="1:12" s="561" customFormat="1" ht="11.25" customHeight="1">
      <c r="A344" s="608"/>
      <c r="B344" s="848"/>
      <c r="C344" s="848"/>
      <c r="D344" s="848"/>
      <c r="E344" s="848"/>
      <c r="F344" s="848"/>
      <c r="G344" s="564"/>
      <c r="H344" s="574"/>
      <c r="I344" s="569"/>
      <c r="J344" s="451"/>
      <c r="K344" s="575"/>
      <c r="L344" s="451"/>
    </row>
    <row r="345" spans="1:12" s="561" customFormat="1" ht="106.5" customHeight="1">
      <c r="A345" s="608">
        <v>7</v>
      </c>
      <c r="B345" s="848" t="s">
        <v>694</v>
      </c>
      <c r="C345" s="848"/>
      <c r="D345" s="848"/>
      <c r="E345" s="848"/>
      <c r="F345" s="848"/>
      <c r="G345" s="564" t="s">
        <v>259</v>
      </c>
      <c r="H345" s="574">
        <v>5250</v>
      </c>
      <c r="I345" s="41"/>
      <c r="J345" s="451">
        <f>I345*1.2</f>
        <v>0</v>
      </c>
      <c r="K345" s="575">
        <f>H345*I345</f>
        <v>0</v>
      </c>
      <c r="L345" s="451">
        <f>K345*1.2</f>
        <v>0</v>
      </c>
    </row>
    <row r="346" spans="1:10" s="561" customFormat="1" ht="14.25" customHeight="1">
      <c r="A346" s="608"/>
      <c r="B346" s="848"/>
      <c r="C346" s="848"/>
      <c r="D346" s="848"/>
      <c r="E346" s="848"/>
      <c r="F346" s="848"/>
      <c r="G346" s="564"/>
      <c r="H346" s="574"/>
      <c r="I346" s="569"/>
      <c r="J346" s="569"/>
    </row>
    <row r="347" spans="1:12" s="561" customFormat="1" ht="139.5" customHeight="1">
      <c r="A347" s="608">
        <v>8</v>
      </c>
      <c r="B347" s="858" t="s">
        <v>700</v>
      </c>
      <c r="C347" s="858"/>
      <c r="D347" s="858"/>
      <c r="E347" s="858"/>
      <c r="F347" s="858"/>
      <c r="G347" s="564" t="s">
        <v>194</v>
      </c>
      <c r="H347" s="574">
        <v>28</v>
      </c>
      <c r="I347" s="41"/>
      <c r="J347" s="451">
        <f>I347*1.2</f>
        <v>0</v>
      </c>
      <c r="K347" s="575">
        <f>H347*I347</f>
        <v>0</v>
      </c>
      <c r="L347" s="451">
        <f>K347*1.2</f>
        <v>0</v>
      </c>
    </row>
    <row r="348" spans="1:10" s="561" customFormat="1" ht="11.25" customHeight="1">
      <c r="A348" s="609"/>
      <c r="B348" s="857"/>
      <c r="C348" s="857"/>
      <c r="D348" s="857"/>
      <c r="E348" s="857"/>
      <c r="F348" s="857"/>
      <c r="G348" s="564"/>
      <c r="H348" s="574"/>
      <c r="I348" s="569"/>
      <c r="J348" s="569"/>
    </row>
    <row r="349" spans="1:10" s="561" customFormat="1" ht="48" customHeight="1">
      <c r="A349" s="608">
        <v>9</v>
      </c>
      <c r="B349" s="848" t="s">
        <v>695</v>
      </c>
      <c r="C349" s="848"/>
      <c r="D349" s="848"/>
      <c r="E349" s="848"/>
      <c r="F349" s="848"/>
      <c r="G349" s="564"/>
      <c r="H349" s="574"/>
      <c r="I349" s="569"/>
      <c r="J349" s="569"/>
    </row>
    <row r="350" spans="1:12" s="561" customFormat="1" ht="15.75" customHeight="1">
      <c r="A350" s="609"/>
      <c r="B350" s="857" t="s">
        <v>51</v>
      </c>
      <c r="C350" s="857"/>
      <c r="D350" s="857"/>
      <c r="E350" s="610" t="s">
        <v>1185</v>
      </c>
      <c r="F350" s="572">
        <v>1500</v>
      </c>
      <c r="G350" s="564" t="s">
        <v>201</v>
      </c>
      <c r="H350" s="574">
        <v>2</v>
      </c>
      <c r="I350" s="41"/>
      <c r="J350" s="451">
        <f>I350*1.2</f>
        <v>0</v>
      </c>
      <c r="K350" s="575">
        <f>H350*I350</f>
        <v>0</v>
      </c>
      <c r="L350" s="451">
        <f>K350*1.2</f>
        <v>0</v>
      </c>
    </row>
    <row r="351" spans="1:12" s="561" customFormat="1" ht="15.75" customHeight="1">
      <c r="A351" s="609"/>
      <c r="B351" s="857" t="s">
        <v>46</v>
      </c>
      <c r="C351" s="857"/>
      <c r="D351" s="857"/>
      <c r="E351" s="610" t="s">
        <v>1185</v>
      </c>
      <c r="F351" s="572">
        <v>1500</v>
      </c>
      <c r="G351" s="564" t="s">
        <v>201</v>
      </c>
      <c r="H351" s="574">
        <v>2</v>
      </c>
      <c r="I351" s="41"/>
      <c r="J351" s="451">
        <f>I351*1.2</f>
        <v>0</v>
      </c>
      <c r="K351" s="575">
        <f>H351*I351</f>
        <v>0</v>
      </c>
      <c r="L351" s="451">
        <f>K351*1.2</f>
        <v>0</v>
      </c>
    </row>
    <row r="352" spans="1:12" s="561" customFormat="1" ht="15.75" customHeight="1">
      <c r="A352" s="609"/>
      <c r="B352" s="857" t="s">
        <v>52</v>
      </c>
      <c r="C352" s="857"/>
      <c r="D352" s="857"/>
      <c r="E352" s="610" t="s">
        <v>1185</v>
      </c>
      <c r="F352" s="572">
        <v>1200</v>
      </c>
      <c r="G352" s="564" t="s">
        <v>201</v>
      </c>
      <c r="H352" s="574">
        <v>4</v>
      </c>
      <c r="I352" s="41"/>
      <c r="J352" s="451">
        <f>I352*1.2</f>
        <v>0</v>
      </c>
      <c r="K352" s="575">
        <f>H352*I352</f>
        <v>0</v>
      </c>
      <c r="L352" s="451">
        <f>K352*1.2</f>
        <v>0</v>
      </c>
    </row>
    <row r="353" spans="1:12" s="561" customFormat="1" ht="15.75" customHeight="1">
      <c r="A353" s="609"/>
      <c r="B353" s="857" t="s">
        <v>53</v>
      </c>
      <c r="C353" s="857"/>
      <c r="D353" s="857"/>
      <c r="E353" s="610" t="s">
        <v>1185</v>
      </c>
      <c r="F353" s="572">
        <v>1200</v>
      </c>
      <c r="G353" s="564" t="s">
        <v>201</v>
      </c>
      <c r="H353" s="574">
        <v>4</v>
      </c>
      <c r="I353" s="41"/>
      <c r="J353" s="451">
        <f>I353*1.2</f>
        <v>0</v>
      </c>
      <c r="K353" s="575">
        <f>H353*I353</f>
        <v>0</v>
      </c>
      <c r="L353" s="451">
        <f>K353*1.2</f>
        <v>0</v>
      </c>
    </row>
    <row r="354" spans="1:12" s="561" customFormat="1" ht="15.75" customHeight="1">
      <c r="A354" s="609"/>
      <c r="B354" s="857" t="s">
        <v>54</v>
      </c>
      <c r="C354" s="857"/>
      <c r="D354" s="857"/>
      <c r="E354" s="610" t="s">
        <v>1185</v>
      </c>
      <c r="F354" s="572">
        <v>1200</v>
      </c>
      <c r="G354" s="564" t="s">
        <v>201</v>
      </c>
      <c r="H354" s="574">
        <v>2</v>
      </c>
      <c r="I354" s="41"/>
      <c r="J354" s="451">
        <f>I354*1.2</f>
        <v>0</v>
      </c>
      <c r="K354" s="575">
        <f>H354*I354</f>
        <v>0</v>
      </c>
      <c r="L354" s="451">
        <f>K354*1.2</f>
        <v>0</v>
      </c>
    </row>
    <row r="355" spans="1:10" s="561" customFormat="1" ht="9" customHeight="1">
      <c r="A355" s="69"/>
      <c r="B355" s="572"/>
      <c r="C355" s="573"/>
      <c r="D355" s="573"/>
      <c r="E355" s="573"/>
      <c r="F355" s="573"/>
      <c r="G355" s="573"/>
      <c r="H355" s="573"/>
      <c r="I355" s="573"/>
      <c r="J355" s="573"/>
    </row>
    <row r="356" spans="1:10" s="561" customFormat="1" ht="60" customHeight="1">
      <c r="A356" s="566">
        <v>10</v>
      </c>
      <c r="B356" s="858" t="s">
        <v>1263</v>
      </c>
      <c r="C356" s="858"/>
      <c r="D356" s="858"/>
      <c r="E356" s="858"/>
      <c r="F356" s="858"/>
      <c r="G356" s="564"/>
      <c r="H356" s="574"/>
      <c r="I356" s="569"/>
      <c r="J356" s="569"/>
    </row>
    <row r="357" spans="1:12" s="561" customFormat="1" ht="73.5" customHeight="1">
      <c r="A357" s="611" t="s">
        <v>521</v>
      </c>
      <c r="B357" s="848" t="s">
        <v>709</v>
      </c>
      <c r="C357" s="848"/>
      <c r="D357" s="848"/>
      <c r="E357" s="848"/>
      <c r="F357" s="848"/>
      <c r="G357" s="564" t="s">
        <v>201</v>
      </c>
      <c r="H357" s="574">
        <v>2</v>
      </c>
      <c r="I357" s="41"/>
      <c r="J357" s="451">
        <f>I357*1.2</f>
        <v>0</v>
      </c>
      <c r="K357" s="575">
        <f>H357*I357</f>
        <v>0</v>
      </c>
      <c r="L357" s="451">
        <f>K357*1.2</f>
        <v>0</v>
      </c>
    </row>
    <row r="358" spans="1:12" s="561" customFormat="1" ht="77.25" customHeight="1">
      <c r="A358" s="611" t="s">
        <v>521</v>
      </c>
      <c r="B358" s="848" t="s">
        <v>710</v>
      </c>
      <c r="C358" s="848"/>
      <c r="D358" s="848"/>
      <c r="E358" s="848"/>
      <c r="F358" s="848"/>
      <c r="G358" s="564" t="s">
        <v>201</v>
      </c>
      <c r="H358" s="574">
        <v>1</v>
      </c>
      <c r="I358" s="41"/>
      <c r="J358" s="451">
        <f>I358*1.2</f>
        <v>0</v>
      </c>
      <c r="K358" s="575">
        <f>H358*I358</f>
        <v>0</v>
      </c>
      <c r="L358" s="451">
        <f>K358*1.2</f>
        <v>0</v>
      </c>
    </row>
    <row r="359" spans="1:12" s="561" customFormat="1" ht="77.25" customHeight="1">
      <c r="A359" s="611" t="s">
        <v>521</v>
      </c>
      <c r="B359" s="848" t="s">
        <v>711</v>
      </c>
      <c r="C359" s="848"/>
      <c r="D359" s="848"/>
      <c r="E359" s="848"/>
      <c r="F359" s="848"/>
      <c r="G359" s="564" t="s">
        <v>201</v>
      </c>
      <c r="H359" s="574">
        <v>1</v>
      </c>
      <c r="I359" s="41"/>
      <c r="J359" s="451">
        <f>I359*1.2</f>
        <v>0</v>
      </c>
      <c r="K359" s="575">
        <f>H359*I359</f>
        <v>0</v>
      </c>
      <c r="L359" s="451">
        <f>K359*1.2</f>
        <v>0</v>
      </c>
    </row>
    <row r="360" spans="1:10" s="561" customFormat="1" ht="9.75" customHeight="1">
      <c r="A360" s="69"/>
      <c r="B360" s="857"/>
      <c r="C360" s="857"/>
      <c r="D360" s="857"/>
      <c r="E360" s="857"/>
      <c r="F360" s="857"/>
      <c r="G360" s="564"/>
      <c r="H360" s="574"/>
      <c r="I360" s="569"/>
      <c r="J360" s="569"/>
    </row>
    <row r="361" spans="1:10" s="561" customFormat="1" ht="149.25" customHeight="1">
      <c r="A361" s="608">
        <v>11</v>
      </c>
      <c r="B361" s="848" t="s">
        <v>1264</v>
      </c>
      <c r="C361" s="848"/>
      <c r="D361" s="848"/>
      <c r="E361" s="848"/>
      <c r="F361" s="848"/>
      <c r="G361" s="564"/>
      <c r="H361" s="574"/>
      <c r="I361" s="569"/>
      <c r="J361" s="569"/>
    </row>
    <row r="362" spans="1:12" s="561" customFormat="1" ht="15.75" customHeight="1">
      <c r="A362" s="69"/>
      <c r="B362" s="857" t="s">
        <v>62</v>
      </c>
      <c r="C362" s="857"/>
      <c r="D362" s="857"/>
      <c r="E362" s="857"/>
      <c r="F362" s="857"/>
      <c r="G362" s="564" t="s">
        <v>201</v>
      </c>
      <c r="H362" s="574">
        <v>2</v>
      </c>
      <c r="I362" s="41"/>
      <c r="J362" s="451">
        <f>I362*1.2</f>
        <v>0</v>
      </c>
      <c r="K362" s="575">
        <f>H362*I362</f>
        <v>0</v>
      </c>
      <c r="L362" s="451">
        <f>K362*1.2</f>
        <v>0</v>
      </c>
    </row>
    <row r="363" spans="1:12" s="561" customFormat="1" ht="15.75" customHeight="1">
      <c r="A363" s="69"/>
      <c r="B363" s="857" t="s">
        <v>63</v>
      </c>
      <c r="C363" s="857"/>
      <c r="D363" s="857"/>
      <c r="E363" s="857"/>
      <c r="F363" s="857"/>
      <c r="G363" s="564" t="s">
        <v>201</v>
      </c>
      <c r="H363" s="574">
        <v>8</v>
      </c>
      <c r="I363" s="41"/>
      <c r="J363" s="451">
        <f>I363*1.2</f>
        <v>0</v>
      </c>
      <c r="K363" s="575">
        <f>H363*I363</f>
        <v>0</v>
      </c>
      <c r="L363" s="451">
        <f>K363*1.2</f>
        <v>0</v>
      </c>
    </row>
    <row r="364" spans="1:12" s="561" customFormat="1" ht="15.75" customHeight="1">
      <c r="A364" s="69"/>
      <c r="B364" s="857" t="s">
        <v>64</v>
      </c>
      <c r="C364" s="857"/>
      <c r="D364" s="857"/>
      <c r="E364" s="857"/>
      <c r="F364" s="857"/>
      <c r="G364" s="564" t="s">
        <v>201</v>
      </c>
      <c r="H364" s="574">
        <v>4</v>
      </c>
      <c r="I364" s="41"/>
      <c r="J364" s="451">
        <f>I364*1.2</f>
        <v>0</v>
      </c>
      <c r="K364" s="575">
        <f>H364*I364</f>
        <v>0</v>
      </c>
      <c r="L364" s="451">
        <f>K364*1.2</f>
        <v>0</v>
      </c>
    </row>
    <row r="365" spans="1:12" s="561" customFormat="1" ht="15.75" customHeight="1">
      <c r="A365" s="69"/>
      <c r="B365" s="857" t="s">
        <v>65</v>
      </c>
      <c r="C365" s="857"/>
      <c r="D365" s="857"/>
      <c r="E365" s="857"/>
      <c r="F365" s="857"/>
      <c r="G365" s="564" t="s">
        <v>201</v>
      </c>
      <c r="H365" s="574">
        <v>5</v>
      </c>
      <c r="I365" s="41"/>
      <c r="J365" s="451">
        <f>I365*1.2</f>
        <v>0</v>
      </c>
      <c r="K365" s="575">
        <f>H365*I365</f>
        <v>0</v>
      </c>
      <c r="L365" s="451">
        <f>K365*1.2</f>
        <v>0</v>
      </c>
    </row>
    <row r="366" spans="1:12" s="561" customFormat="1" ht="15.75" customHeight="1">
      <c r="A366" s="69"/>
      <c r="B366" s="857" t="s">
        <v>66</v>
      </c>
      <c r="C366" s="857"/>
      <c r="D366" s="857"/>
      <c r="E366" s="857"/>
      <c r="F366" s="857"/>
      <c r="G366" s="564" t="s">
        <v>201</v>
      </c>
      <c r="H366" s="574">
        <v>3</v>
      </c>
      <c r="I366" s="41"/>
      <c r="J366" s="451">
        <f>I366*1.2</f>
        <v>0</v>
      </c>
      <c r="K366" s="575">
        <f>H366*I366</f>
        <v>0</v>
      </c>
      <c r="L366" s="451">
        <f>K366*1.2</f>
        <v>0</v>
      </c>
    </row>
    <row r="367" spans="1:10" s="561" customFormat="1" ht="15.75" customHeight="1">
      <c r="A367" s="69"/>
      <c r="B367" s="572"/>
      <c r="C367" s="572"/>
      <c r="D367" s="572"/>
      <c r="E367" s="572"/>
      <c r="F367" s="572"/>
      <c r="G367" s="564"/>
      <c r="H367" s="574"/>
      <c r="I367" s="569"/>
      <c r="J367" s="569"/>
    </row>
    <row r="368" spans="1:12" s="561" customFormat="1" ht="15.75" customHeight="1">
      <c r="A368" s="69"/>
      <c r="B368" s="857" t="s">
        <v>55</v>
      </c>
      <c r="C368" s="857"/>
      <c r="D368" s="857"/>
      <c r="E368" s="857"/>
      <c r="F368" s="857"/>
      <c r="G368" s="564" t="s">
        <v>201</v>
      </c>
      <c r="H368" s="574">
        <v>2</v>
      </c>
      <c r="I368" s="41"/>
      <c r="J368" s="451">
        <f aca="true" t="shared" si="21" ref="J368:J377">I368*1.2</f>
        <v>0</v>
      </c>
      <c r="K368" s="575">
        <f aca="true" t="shared" si="22" ref="K368:K377">H368*I368</f>
        <v>0</v>
      </c>
      <c r="L368" s="451">
        <f aca="true" t="shared" si="23" ref="L368:L377">K368*1.2</f>
        <v>0</v>
      </c>
    </row>
    <row r="369" spans="1:12" s="561" customFormat="1" ht="15.75" customHeight="1">
      <c r="A369" s="69"/>
      <c r="B369" s="857" t="s">
        <v>62</v>
      </c>
      <c r="C369" s="857"/>
      <c r="D369" s="857"/>
      <c r="E369" s="857"/>
      <c r="F369" s="857"/>
      <c r="G369" s="564" t="s">
        <v>201</v>
      </c>
      <c r="H369" s="574">
        <v>2</v>
      </c>
      <c r="I369" s="41"/>
      <c r="J369" s="451">
        <f t="shared" si="21"/>
        <v>0</v>
      </c>
      <c r="K369" s="575">
        <f t="shared" si="22"/>
        <v>0</v>
      </c>
      <c r="L369" s="451">
        <f t="shared" si="23"/>
        <v>0</v>
      </c>
    </row>
    <row r="370" spans="1:12" s="561" customFormat="1" ht="15.75" customHeight="1">
      <c r="A370" s="69"/>
      <c r="B370" s="857" t="s">
        <v>56</v>
      </c>
      <c r="C370" s="857"/>
      <c r="D370" s="857"/>
      <c r="E370" s="857"/>
      <c r="F370" s="857"/>
      <c r="G370" s="564" t="s">
        <v>201</v>
      </c>
      <c r="H370" s="574">
        <v>2</v>
      </c>
      <c r="I370" s="41"/>
      <c r="J370" s="451">
        <f t="shared" si="21"/>
        <v>0</v>
      </c>
      <c r="K370" s="575">
        <f t="shared" si="22"/>
        <v>0</v>
      </c>
      <c r="L370" s="451">
        <f t="shared" si="23"/>
        <v>0</v>
      </c>
    </row>
    <row r="371" spans="1:12" s="561" customFormat="1" ht="15.75" customHeight="1">
      <c r="A371" s="69"/>
      <c r="B371" s="857" t="s">
        <v>63</v>
      </c>
      <c r="C371" s="857"/>
      <c r="D371" s="857"/>
      <c r="E371" s="857"/>
      <c r="F371" s="857"/>
      <c r="G371" s="564" t="s">
        <v>201</v>
      </c>
      <c r="H371" s="574">
        <v>8</v>
      </c>
      <c r="I371" s="41"/>
      <c r="J371" s="451">
        <f t="shared" si="21"/>
        <v>0</v>
      </c>
      <c r="K371" s="575">
        <f t="shared" si="22"/>
        <v>0</v>
      </c>
      <c r="L371" s="451">
        <f t="shared" si="23"/>
        <v>0</v>
      </c>
    </row>
    <row r="372" spans="1:12" s="561" customFormat="1" ht="15.75" customHeight="1">
      <c r="A372" s="69"/>
      <c r="B372" s="857" t="s">
        <v>48</v>
      </c>
      <c r="C372" s="857"/>
      <c r="D372" s="857"/>
      <c r="E372" s="857"/>
      <c r="F372" s="857"/>
      <c r="G372" s="564" t="s">
        <v>201</v>
      </c>
      <c r="H372" s="574">
        <v>1</v>
      </c>
      <c r="I372" s="41"/>
      <c r="J372" s="451">
        <f t="shared" si="21"/>
        <v>0</v>
      </c>
      <c r="K372" s="575">
        <f t="shared" si="22"/>
        <v>0</v>
      </c>
      <c r="L372" s="451">
        <f t="shared" si="23"/>
        <v>0</v>
      </c>
    </row>
    <row r="373" spans="1:12" s="561" customFormat="1" ht="15.75" customHeight="1">
      <c r="A373" s="69"/>
      <c r="B373" s="857" t="s">
        <v>49</v>
      </c>
      <c r="C373" s="857"/>
      <c r="D373" s="857"/>
      <c r="E373" s="857"/>
      <c r="F373" s="857"/>
      <c r="G373" s="564" t="s">
        <v>201</v>
      </c>
      <c r="H373" s="574">
        <v>1</v>
      </c>
      <c r="I373" s="41"/>
      <c r="J373" s="451">
        <f t="shared" si="21"/>
        <v>0</v>
      </c>
      <c r="K373" s="575">
        <f t="shared" si="22"/>
        <v>0</v>
      </c>
      <c r="L373" s="451">
        <f t="shared" si="23"/>
        <v>0</v>
      </c>
    </row>
    <row r="374" spans="1:12" s="561" customFormat="1" ht="15.75" customHeight="1">
      <c r="A374" s="69"/>
      <c r="B374" s="857" t="s">
        <v>65</v>
      </c>
      <c r="C374" s="857"/>
      <c r="D374" s="857"/>
      <c r="E374" s="857"/>
      <c r="F374" s="857"/>
      <c r="G374" s="564" t="s">
        <v>201</v>
      </c>
      <c r="H374" s="574">
        <v>2</v>
      </c>
      <c r="I374" s="41"/>
      <c r="J374" s="451">
        <f t="shared" si="21"/>
        <v>0</v>
      </c>
      <c r="K374" s="575">
        <f t="shared" si="22"/>
        <v>0</v>
      </c>
      <c r="L374" s="451">
        <f t="shared" si="23"/>
        <v>0</v>
      </c>
    </row>
    <row r="375" spans="1:12" s="561" customFormat="1" ht="15.75" customHeight="1">
      <c r="A375" s="69"/>
      <c r="B375" s="857" t="s">
        <v>50</v>
      </c>
      <c r="C375" s="857"/>
      <c r="D375" s="857"/>
      <c r="E375" s="857"/>
      <c r="F375" s="857"/>
      <c r="G375" s="564" t="s">
        <v>201</v>
      </c>
      <c r="H375" s="574">
        <v>2</v>
      </c>
      <c r="I375" s="41"/>
      <c r="J375" s="451">
        <f t="shared" si="21"/>
        <v>0</v>
      </c>
      <c r="K375" s="575">
        <f t="shared" si="22"/>
        <v>0</v>
      </c>
      <c r="L375" s="451">
        <f t="shared" si="23"/>
        <v>0</v>
      </c>
    </row>
    <row r="376" spans="1:12" s="561" customFormat="1" ht="15.75" customHeight="1">
      <c r="A376" s="69"/>
      <c r="B376" s="857" t="s">
        <v>57</v>
      </c>
      <c r="C376" s="857"/>
      <c r="D376" s="857"/>
      <c r="E376" s="857"/>
      <c r="F376" s="857"/>
      <c r="G376" s="564" t="s">
        <v>201</v>
      </c>
      <c r="H376" s="574">
        <v>2</v>
      </c>
      <c r="I376" s="41"/>
      <c r="J376" s="451">
        <f t="shared" si="21"/>
        <v>0</v>
      </c>
      <c r="K376" s="575">
        <f t="shared" si="22"/>
        <v>0</v>
      </c>
      <c r="L376" s="451">
        <f t="shared" si="23"/>
        <v>0</v>
      </c>
    </row>
    <row r="377" spans="1:12" s="561" customFormat="1" ht="15.75" customHeight="1">
      <c r="A377" s="69"/>
      <c r="B377" s="857" t="s">
        <v>58</v>
      </c>
      <c r="C377" s="857"/>
      <c r="D377" s="857"/>
      <c r="E377" s="857"/>
      <c r="F377" s="857"/>
      <c r="G377" s="564" t="s">
        <v>201</v>
      </c>
      <c r="H377" s="574">
        <v>3</v>
      </c>
      <c r="I377" s="41"/>
      <c r="J377" s="451">
        <f t="shared" si="21"/>
        <v>0</v>
      </c>
      <c r="K377" s="575">
        <f t="shared" si="22"/>
        <v>0</v>
      </c>
      <c r="L377" s="451">
        <f t="shared" si="23"/>
        <v>0</v>
      </c>
    </row>
    <row r="378" spans="1:10" s="561" customFormat="1" ht="14.25" customHeight="1">
      <c r="A378" s="599"/>
      <c r="B378" s="848"/>
      <c r="C378" s="848"/>
      <c r="D378" s="848"/>
      <c r="E378" s="848"/>
      <c r="F378" s="848"/>
      <c r="G378" s="564"/>
      <c r="H378" s="574"/>
      <c r="I378" s="569"/>
      <c r="J378" s="569"/>
    </row>
    <row r="379" spans="1:10" s="561" customFormat="1" ht="105.75" customHeight="1">
      <c r="A379" s="608">
        <v>12</v>
      </c>
      <c r="B379" s="848" t="s">
        <v>696</v>
      </c>
      <c r="C379" s="848"/>
      <c r="D379" s="848"/>
      <c r="E379" s="848"/>
      <c r="F379" s="848"/>
      <c r="G379" s="564"/>
      <c r="H379" s="574"/>
      <c r="I379" s="569"/>
      <c r="J379" s="569"/>
    </row>
    <row r="380" spans="1:12" s="561" customFormat="1" ht="15.75" customHeight="1">
      <c r="A380" s="608"/>
      <c r="B380" s="848" t="s">
        <v>704</v>
      </c>
      <c r="C380" s="848"/>
      <c r="D380" s="848"/>
      <c r="E380" s="848"/>
      <c r="F380" s="848"/>
      <c r="G380" s="564" t="s">
        <v>201</v>
      </c>
      <c r="H380" s="574">
        <v>2</v>
      </c>
      <c r="I380" s="41"/>
      <c r="J380" s="451">
        <f>I380*1.2</f>
        <v>0</v>
      </c>
      <c r="K380" s="575">
        <f>H380*I380</f>
        <v>0</v>
      </c>
      <c r="L380" s="451">
        <f>K380*1.2</f>
        <v>0</v>
      </c>
    </row>
    <row r="381" spans="1:10" s="561" customFormat="1" ht="14.25" customHeight="1">
      <c r="A381" s="599"/>
      <c r="B381" s="848"/>
      <c r="C381" s="848"/>
      <c r="D381" s="848"/>
      <c r="E381" s="848"/>
      <c r="F381" s="848"/>
      <c r="G381" s="564"/>
      <c r="H381" s="574"/>
      <c r="I381" s="569"/>
      <c r="J381" s="569"/>
    </row>
    <row r="382" spans="1:12" s="561" customFormat="1" ht="137.25" customHeight="1">
      <c r="A382" s="608">
        <v>13</v>
      </c>
      <c r="B382" s="848" t="s">
        <v>697</v>
      </c>
      <c r="C382" s="848"/>
      <c r="D382" s="848"/>
      <c r="E382" s="848"/>
      <c r="F382" s="848"/>
      <c r="G382" s="564" t="s">
        <v>194</v>
      </c>
      <c r="H382" s="574">
        <v>40</v>
      </c>
      <c r="I382" s="41"/>
      <c r="J382" s="451">
        <f>I382*1.2</f>
        <v>0</v>
      </c>
      <c r="K382" s="575">
        <f>H382*I382</f>
        <v>0</v>
      </c>
      <c r="L382" s="451">
        <f>K382*1.2</f>
        <v>0</v>
      </c>
    </row>
    <row r="383" spans="1:10" s="561" customFormat="1" ht="14.25" customHeight="1">
      <c r="A383" s="599"/>
      <c r="B383" s="848"/>
      <c r="C383" s="848"/>
      <c r="D383" s="848"/>
      <c r="E383" s="848"/>
      <c r="F383" s="848"/>
      <c r="G383" s="564"/>
      <c r="H383" s="574"/>
      <c r="I383" s="569"/>
      <c r="J383" s="569"/>
    </row>
    <row r="384" spans="1:12" s="561" customFormat="1" ht="45.75" customHeight="1">
      <c r="A384" s="608">
        <v>14</v>
      </c>
      <c r="B384" s="848" t="s">
        <v>1265</v>
      </c>
      <c r="C384" s="848"/>
      <c r="D384" s="848"/>
      <c r="E384" s="848"/>
      <c r="F384" s="848"/>
      <c r="G384" s="564" t="s">
        <v>201</v>
      </c>
      <c r="H384" s="574">
        <v>89</v>
      </c>
      <c r="I384" s="41"/>
      <c r="J384" s="451">
        <f>I384*1.2</f>
        <v>0</v>
      </c>
      <c r="K384" s="575">
        <f>H384*I384</f>
        <v>0</v>
      </c>
      <c r="L384" s="451">
        <f>K384*1.2</f>
        <v>0</v>
      </c>
    </row>
    <row r="385" spans="1:10" s="561" customFormat="1" ht="14.25" customHeight="1">
      <c r="A385" s="599"/>
      <c r="B385" s="848"/>
      <c r="C385" s="848"/>
      <c r="D385" s="848"/>
      <c r="E385" s="848"/>
      <c r="F385" s="848"/>
      <c r="G385" s="564"/>
      <c r="H385" s="574"/>
      <c r="I385" s="569"/>
      <c r="J385" s="569"/>
    </row>
    <row r="386" spans="1:12" s="561" customFormat="1" ht="215.25" customHeight="1">
      <c r="A386" s="608">
        <v>15</v>
      </c>
      <c r="B386" s="848" t="s">
        <v>698</v>
      </c>
      <c r="C386" s="848"/>
      <c r="D386" s="848"/>
      <c r="E386" s="848"/>
      <c r="F386" s="848"/>
      <c r="G386" s="564" t="s">
        <v>609</v>
      </c>
      <c r="H386" s="574">
        <v>420</v>
      </c>
      <c r="I386" s="41"/>
      <c r="J386" s="451">
        <f>I386*1.2</f>
        <v>0</v>
      </c>
      <c r="K386" s="575">
        <f>H386*I386</f>
        <v>0</v>
      </c>
      <c r="L386" s="451">
        <f>K386*1.2</f>
        <v>0</v>
      </c>
    </row>
    <row r="387" spans="1:10" s="561" customFormat="1" ht="14.25" customHeight="1">
      <c r="A387" s="599"/>
      <c r="B387" s="848"/>
      <c r="C387" s="848"/>
      <c r="D387" s="848"/>
      <c r="E387" s="848"/>
      <c r="F387" s="848"/>
      <c r="G387" s="564"/>
      <c r="H387" s="574"/>
      <c r="I387" s="569"/>
      <c r="J387" s="569"/>
    </row>
    <row r="388" spans="1:12" s="561" customFormat="1" ht="137.25" customHeight="1">
      <c r="A388" s="608">
        <v>16</v>
      </c>
      <c r="B388" s="848" t="s">
        <v>699</v>
      </c>
      <c r="C388" s="848"/>
      <c r="D388" s="848"/>
      <c r="E388" s="848"/>
      <c r="F388" s="848"/>
      <c r="G388" s="564" t="s">
        <v>194</v>
      </c>
      <c r="H388" s="574">
        <v>660</v>
      </c>
      <c r="I388" s="41"/>
      <c r="J388" s="451">
        <f>I388*1.2</f>
        <v>0</v>
      </c>
      <c r="K388" s="575">
        <f>H388*I388</f>
        <v>0</v>
      </c>
      <c r="L388" s="451">
        <f>K388*1.2</f>
        <v>0</v>
      </c>
    </row>
    <row r="389" spans="1:10" s="561" customFormat="1" ht="15.75" customHeight="1">
      <c r="A389" s="608"/>
      <c r="B389" s="848"/>
      <c r="C389" s="848"/>
      <c r="D389" s="848"/>
      <c r="E389" s="848"/>
      <c r="F389" s="848"/>
      <c r="G389" s="564"/>
      <c r="H389" s="574"/>
      <c r="I389" s="569"/>
      <c r="J389" s="569"/>
    </row>
    <row r="390" spans="1:12" s="561" customFormat="1" ht="9" customHeight="1" thickBot="1">
      <c r="A390" s="570"/>
      <c r="B390" s="576"/>
      <c r="C390" s="576"/>
      <c r="D390" s="576"/>
      <c r="E390" s="576"/>
      <c r="F390" s="576"/>
      <c r="G390" s="577"/>
      <c r="H390" s="578"/>
      <c r="I390" s="579"/>
      <c r="J390" s="588"/>
      <c r="K390" s="579"/>
      <c r="L390" s="579"/>
    </row>
    <row r="391" spans="1:12" s="561" customFormat="1" ht="16.5" customHeight="1">
      <c r="A391" s="69"/>
      <c r="B391" s="69"/>
      <c r="C391" s="230" t="s">
        <v>299</v>
      </c>
      <c r="D391" s="564">
        <f>A276</f>
        <v>3</v>
      </c>
      <c r="E391" s="69" t="str">
        <f>B276</f>
        <v>ВЕНТИЛАЦИОНИ СИСТЕМ</v>
      </c>
      <c r="F391" s="69"/>
      <c r="G391" s="564"/>
      <c r="H391" s="69"/>
      <c r="I391" s="69"/>
      <c r="J391" s="569"/>
      <c r="K391" s="569">
        <f>+K290+K300+SUM(K310:K390)</f>
        <v>0</v>
      </c>
      <c r="L391" s="569">
        <f>+L290+L300+SUM(L310:L390)</f>
        <v>0</v>
      </c>
    </row>
    <row r="392" spans="1:12" s="561" customFormat="1" ht="16.5" customHeight="1">
      <c r="A392" s="599"/>
      <c r="B392" s="848"/>
      <c r="C392" s="848"/>
      <c r="D392" s="848"/>
      <c r="E392" s="848"/>
      <c r="F392" s="848"/>
      <c r="G392" s="564"/>
      <c r="H392" s="580"/>
      <c r="I392" s="569"/>
      <c r="J392" s="569"/>
      <c r="K392" s="569"/>
      <c r="L392" s="569"/>
    </row>
    <row r="393" spans="1:12" s="561" customFormat="1" ht="15.75" customHeight="1" thickBot="1">
      <c r="A393" s="612">
        <v>4</v>
      </c>
      <c r="B393" s="864" t="s">
        <v>701</v>
      </c>
      <c r="C393" s="864"/>
      <c r="D393" s="864"/>
      <c r="E393" s="864"/>
      <c r="F393" s="864"/>
      <c r="G393" s="864"/>
      <c r="H393" s="864"/>
      <c r="I393" s="571"/>
      <c r="J393" s="571"/>
      <c r="K393" s="571"/>
      <c r="L393" s="571"/>
    </row>
    <row r="394" spans="1:12" s="561" customFormat="1" ht="14.25" customHeight="1">
      <c r="A394" s="69"/>
      <c r="B394" s="572"/>
      <c r="C394" s="573"/>
      <c r="D394" s="573"/>
      <c r="E394" s="573"/>
      <c r="F394" s="573"/>
      <c r="G394" s="573"/>
      <c r="H394" s="573"/>
      <c r="I394" s="573"/>
      <c r="J394" s="573"/>
      <c r="K394" s="573"/>
      <c r="L394" s="573"/>
    </row>
    <row r="395" spans="1:10" s="561" customFormat="1" ht="12" customHeight="1">
      <c r="A395" s="566"/>
      <c r="B395" s="613"/>
      <c r="C395" s="613"/>
      <c r="D395" s="613"/>
      <c r="E395" s="613"/>
      <c r="F395" s="613"/>
      <c r="G395" s="564"/>
      <c r="H395" s="590"/>
      <c r="I395" s="569"/>
      <c r="J395" s="569"/>
    </row>
    <row r="396" spans="1:10" s="561" customFormat="1" ht="94.5" customHeight="1">
      <c r="A396" s="566">
        <v>1</v>
      </c>
      <c r="B396" s="848" t="s">
        <v>1110</v>
      </c>
      <c r="C396" s="848"/>
      <c r="D396" s="848"/>
      <c r="E396" s="848"/>
      <c r="F396" s="848"/>
      <c r="G396" s="564"/>
      <c r="H396" s="590"/>
      <c r="I396" s="569"/>
      <c r="J396" s="569"/>
    </row>
    <row r="397" spans="1:10" s="561" customFormat="1" ht="164.25" customHeight="1">
      <c r="A397" s="566"/>
      <c r="B397" s="848" t="s">
        <v>1120</v>
      </c>
      <c r="C397" s="848"/>
      <c r="D397" s="848"/>
      <c r="E397" s="848"/>
      <c r="F397" s="848"/>
      <c r="G397" s="564"/>
      <c r="H397" s="590"/>
      <c r="I397" s="569"/>
      <c r="J397" s="569"/>
    </row>
    <row r="398" spans="1:12" s="561" customFormat="1" ht="195" customHeight="1">
      <c r="A398" s="566"/>
      <c r="B398" s="848" t="s">
        <v>1111</v>
      </c>
      <c r="C398" s="848"/>
      <c r="D398" s="848"/>
      <c r="E398" s="848"/>
      <c r="F398" s="848"/>
      <c r="G398" s="598" t="s">
        <v>674</v>
      </c>
      <c r="H398" s="580">
        <v>2</v>
      </c>
      <c r="I398" s="41"/>
      <c r="J398" s="451">
        <f>I398*1.2</f>
        <v>0</v>
      </c>
      <c r="K398" s="575">
        <f>H398*I398</f>
        <v>0</v>
      </c>
      <c r="L398" s="451">
        <f>K398*1.2</f>
        <v>0</v>
      </c>
    </row>
    <row r="399" spans="1:10" s="561" customFormat="1" ht="12" customHeight="1">
      <c r="A399" s="566"/>
      <c r="B399" s="613"/>
      <c r="C399" s="613"/>
      <c r="D399" s="613"/>
      <c r="E399" s="613"/>
      <c r="F399" s="613"/>
      <c r="G399" s="564"/>
      <c r="H399" s="590"/>
      <c r="I399" s="569"/>
      <c r="J399" s="569"/>
    </row>
    <row r="400" spans="1:10" s="561" customFormat="1" ht="122.25" customHeight="1">
      <c r="A400" s="566">
        <v>2</v>
      </c>
      <c r="B400" s="848" t="s">
        <v>1112</v>
      </c>
      <c r="C400" s="848"/>
      <c r="D400" s="848"/>
      <c r="E400" s="848"/>
      <c r="F400" s="848"/>
      <c r="G400" s="564"/>
      <c r="H400" s="590"/>
      <c r="I400" s="569"/>
      <c r="J400" s="569"/>
    </row>
    <row r="401" spans="1:12" s="561" customFormat="1" ht="123.75" customHeight="1">
      <c r="A401" s="566"/>
      <c r="B401" s="848" t="s">
        <v>1121</v>
      </c>
      <c r="C401" s="848"/>
      <c r="D401" s="848"/>
      <c r="E401" s="848"/>
      <c r="F401" s="848"/>
      <c r="G401" s="598" t="s">
        <v>674</v>
      </c>
      <c r="H401" s="580">
        <v>2</v>
      </c>
      <c r="I401" s="41"/>
      <c r="J401" s="451">
        <f>I401*1.2</f>
        <v>0</v>
      </c>
      <c r="K401" s="575">
        <f>H401*I401</f>
        <v>0</v>
      </c>
      <c r="L401" s="451">
        <f>K401*1.2</f>
        <v>0</v>
      </c>
    </row>
    <row r="402" spans="1:10" s="561" customFormat="1" ht="14.25" customHeight="1">
      <c r="A402" s="69"/>
      <c r="B402" s="572"/>
      <c r="C402" s="572"/>
      <c r="D402" s="572"/>
      <c r="E402" s="572"/>
      <c r="F402" s="572"/>
      <c r="G402" s="564"/>
      <c r="H402" s="574"/>
      <c r="I402" s="569"/>
      <c r="J402" s="569"/>
    </row>
    <row r="403" spans="1:12" s="561" customFormat="1" ht="110.25" customHeight="1">
      <c r="A403" s="566">
        <v>3</v>
      </c>
      <c r="B403" s="848" t="s">
        <v>1122</v>
      </c>
      <c r="C403" s="848"/>
      <c r="D403" s="848"/>
      <c r="E403" s="848"/>
      <c r="F403" s="848"/>
      <c r="G403" s="564" t="s">
        <v>293</v>
      </c>
      <c r="H403" s="574">
        <v>4</v>
      </c>
      <c r="I403" s="41"/>
      <c r="J403" s="451">
        <f>I403*1.2</f>
        <v>0</v>
      </c>
      <c r="K403" s="575">
        <f>H403*I403</f>
        <v>0</v>
      </c>
      <c r="L403" s="451">
        <f>K403*1.2</f>
        <v>0</v>
      </c>
    </row>
    <row r="404" spans="1:10" s="561" customFormat="1" ht="14.25" customHeight="1">
      <c r="A404" s="69"/>
      <c r="B404" s="572"/>
      <c r="C404" s="572"/>
      <c r="D404" s="572"/>
      <c r="E404" s="572"/>
      <c r="F404" s="572"/>
      <c r="G404" s="564"/>
      <c r="H404" s="574"/>
      <c r="I404" s="569"/>
      <c r="J404" s="569"/>
    </row>
    <row r="405" spans="1:12" s="561" customFormat="1" ht="155.25" customHeight="1">
      <c r="A405" s="566">
        <v>4</v>
      </c>
      <c r="B405" s="848" t="s">
        <v>1123</v>
      </c>
      <c r="C405" s="848"/>
      <c r="D405" s="848"/>
      <c r="E405" s="848"/>
      <c r="F405" s="848"/>
      <c r="G405" s="564" t="s">
        <v>293</v>
      </c>
      <c r="H405" s="574">
        <v>2</v>
      </c>
      <c r="I405" s="41"/>
      <c r="J405" s="451">
        <f>I405*1.2</f>
        <v>0</v>
      </c>
      <c r="K405" s="575">
        <f>H405*I405</f>
        <v>0</v>
      </c>
      <c r="L405" s="451">
        <f>K405*1.2</f>
        <v>0</v>
      </c>
    </row>
    <row r="406" spans="1:10" s="561" customFormat="1" ht="12.75" customHeight="1">
      <c r="A406" s="69"/>
      <c r="B406" s="572"/>
      <c r="C406" s="573"/>
      <c r="D406" s="573"/>
      <c r="E406" s="573"/>
      <c r="F406" s="573"/>
      <c r="G406" s="573"/>
      <c r="H406" s="573"/>
      <c r="I406" s="573"/>
      <c r="J406" s="573"/>
    </row>
    <row r="407" spans="1:12" s="561" customFormat="1" ht="123" customHeight="1">
      <c r="A407" s="566">
        <v>5</v>
      </c>
      <c r="B407" s="848" t="s">
        <v>1113</v>
      </c>
      <c r="C407" s="848"/>
      <c r="D407" s="848"/>
      <c r="E407" s="848"/>
      <c r="F407" s="848"/>
      <c r="G407" s="564" t="s">
        <v>293</v>
      </c>
      <c r="H407" s="574">
        <v>2</v>
      </c>
      <c r="I407" s="41"/>
      <c r="J407" s="451">
        <f>I407*1.2</f>
        <v>0</v>
      </c>
      <c r="K407" s="575">
        <f>H407*I407</f>
        <v>0</v>
      </c>
      <c r="L407" s="451">
        <f>K407*1.2</f>
        <v>0</v>
      </c>
    </row>
    <row r="408" spans="1:10" s="561" customFormat="1" ht="12.75" customHeight="1">
      <c r="A408" s="69"/>
      <c r="B408" s="572"/>
      <c r="C408" s="573"/>
      <c r="D408" s="573"/>
      <c r="E408" s="573"/>
      <c r="F408" s="573"/>
      <c r="G408" s="573"/>
      <c r="H408" s="573"/>
      <c r="I408" s="573"/>
      <c r="J408" s="573"/>
    </row>
    <row r="409" spans="1:12" s="561" customFormat="1" ht="95.25" customHeight="1">
      <c r="A409" s="566">
        <v>6</v>
      </c>
      <c r="B409" s="848" t="s">
        <v>1104</v>
      </c>
      <c r="C409" s="848"/>
      <c r="D409" s="848"/>
      <c r="E409" s="848"/>
      <c r="F409" s="848"/>
      <c r="G409" s="564" t="s">
        <v>293</v>
      </c>
      <c r="H409" s="574">
        <v>2</v>
      </c>
      <c r="I409" s="41"/>
      <c r="J409" s="451">
        <f>I409*1.2</f>
        <v>0</v>
      </c>
      <c r="K409" s="575">
        <f>H409*I409</f>
        <v>0</v>
      </c>
      <c r="L409" s="451">
        <f>K409*1.2</f>
        <v>0</v>
      </c>
    </row>
    <row r="410" spans="1:10" s="561" customFormat="1" ht="12.75" customHeight="1">
      <c r="A410" s="69"/>
      <c r="B410" s="572"/>
      <c r="C410" s="573"/>
      <c r="D410" s="573"/>
      <c r="E410" s="573"/>
      <c r="F410" s="573"/>
      <c r="G410" s="573"/>
      <c r="H410" s="573"/>
      <c r="I410" s="573"/>
      <c r="J410" s="573"/>
    </row>
    <row r="411" spans="1:12" s="561" customFormat="1" ht="138" customHeight="1">
      <c r="A411" s="566">
        <v>7</v>
      </c>
      <c r="B411" s="848" t="s">
        <v>1105</v>
      </c>
      <c r="C411" s="848"/>
      <c r="D411" s="848"/>
      <c r="E411" s="848"/>
      <c r="F411" s="848"/>
      <c r="G411" s="564" t="s">
        <v>293</v>
      </c>
      <c r="H411" s="574">
        <v>1</v>
      </c>
      <c r="I411" s="41"/>
      <c r="J411" s="451">
        <f>I411*1.2</f>
        <v>0</v>
      </c>
      <c r="K411" s="575">
        <f>H411*I411</f>
        <v>0</v>
      </c>
      <c r="L411" s="451">
        <f>K411*1.2</f>
        <v>0</v>
      </c>
    </row>
    <row r="412" spans="1:10" s="561" customFormat="1" ht="12.75" customHeight="1">
      <c r="A412" s="69"/>
      <c r="B412" s="572"/>
      <c r="C412" s="573"/>
      <c r="D412" s="573"/>
      <c r="E412" s="573"/>
      <c r="F412" s="573"/>
      <c r="G412" s="573"/>
      <c r="H412" s="573"/>
      <c r="I412" s="573"/>
      <c r="J412" s="573"/>
    </row>
    <row r="413" spans="1:12" s="561" customFormat="1" ht="136.5" customHeight="1">
      <c r="A413" s="566">
        <v>8</v>
      </c>
      <c r="B413" s="848" t="s">
        <v>1106</v>
      </c>
      <c r="C413" s="848"/>
      <c r="D413" s="848"/>
      <c r="E413" s="848"/>
      <c r="F413" s="848"/>
      <c r="G413" s="564" t="s">
        <v>293</v>
      </c>
      <c r="H413" s="574">
        <v>1</v>
      </c>
      <c r="I413" s="41"/>
      <c r="J413" s="451">
        <f>I413*1.2</f>
        <v>0</v>
      </c>
      <c r="K413" s="575">
        <f>H413*I413</f>
        <v>0</v>
      </c>
      <c r="L413" s="451">
        <f>K413*1.2</f>
        <v>0</v>
      </c>
    </row>
    <row r="414" spans="1:10" s="561" customFormat="1" ht="12.75" customHeight="1">
      <c r="A414" s="69"/>
      <c r="B414" s="572"/>
      <c r="C414" s="573"/>
      <c r="D414" s="573"/>
      <c r="E414" s="573"/>
      <c r="F414" s="573"/>
      <c r="G414" s="573"/>
      <c r="H414" s="573"/>
      <c r="I414" s="573"/>
      <c r="J414" s="573"/>
    </row>
    <row r="415" spans="1:12" s="561" customFormat="1" ht="136.5" customHeight="1">
      <c r="A415" s="566">
        <v>9</v>
      </c>
      <c r="B415" s="848" t="s">
        <v>1107</v>
      </c>
      <c r="C415" s="848"/>
      <c r="D415" s="848"/>
      <c r="E415" s="848"/>
      <c r="F415" s="848"/>
      <c r="G415" s="564" t="s">
        <v>293</v>
      </c>
      <c r="H415" s="574">
        <v>1</v>
      </c>
      <c r="I415" s="41"/>
      <c r="J415" s="451">
        <f>I415*1.2</f>
        <v>0</v>
      </c>
      <c r="K415" s="575">
        <f>H415*I415</f>
        <v>0</v>
      </c>
      <c r="L415" s="451">
        <f>K415*1.2</f>
        <v>0</v>
      </c>
    </row>
    <row r="416" spans="1:10" s="561" customFormat="1" ht="14.25" customHeight="1">
      <c r="A416" s="564"/>
      <c r="B416" s="853"/>
      <c r="C416" s="853"/>
      <c r="D416" s="69"/>
      <c r="E416" s="69"/>
      <c r="F416" s="564"/>
      <c r="G416" s="564"/>
      <c r="H416" s="574"/>
      <c r="I416" s="569"/>
      <c r="J416" s="569"/>
    </row>
    <row r="417" spans="1:12" s="561" customFormat="1" ht="120" customHeight="1">
      <c r="A417" s="566">
        <v>10</v>
      </c>
      <c r="B417" s="858" t="s">
        <v>1114</v>
      </c>
      <c r="C417" s="858"/>
      <c r="D417" s="858"/>
      <c r="E417" s="858"/>
      <c r="F417" s="858"/>
      <c r="G417" s="564" t="s">
        <v>201</v>
      </c>
      <c r="H417" s="574">
        <v>2</v>
      </c>
      <c r="I417" s="41"/>
      <c r="J417" s="451">
        <f>I417*1.2</f>
        <v>0</v>
      </c>
      <c r="K417" s="575">
        <f>H417*I417</f>
        <v>0</v>
      </c>
      <c r="L417" s="451">
        <f>K417*1.2</f>
        <v>0</v>
      </c>
    </row>
    <row r="418" spans="1:10" s="561" customFormat="1" ht="14.25" customHeight="1">
      <c r="A418" s="69"/>
      <c r="B418" s="572"/>
      <c r="C418" s="572"/>
      <c r="D418" s="572"/>
      <c r="E418" s="572"/>
      <c r="F418" s="572"/>
      <c r="G418" s="564"/>
      <c r="H418" s="574"/>
      <c r="I418" s="569"/>
      <c r="J418" s="569"/>
    </row>
    <row r="419" spans="1:10" s="561" customFormat="1" ht="75.75" customHeight="1">
      <c r="A419" s="566">
        <v>11</v>
      </c>
      <c r="B419" s="848" t="s">
        <v>1115</v>
      </c>
      <c r="C419" s="848"/>
      <c r="D419" s="848"/>
      <c r="E419" s="848"/>
      <c r="F419" s="848"/>
      <c r="G419" s="564"/>
      <c r="H419" s="574"/>
      <c r="I419" s="569"/>
      <c r="J419" s="569"/>
    </row>
    <row r="420" spans="1:12" s="561" customFormat="1" ht="15" customHeight="1">
      <c r="A420" s="69"/>
      <c r="B420" s="857" t="s">
        <v>676</v>
      </c>
      <c r="C420" s="857"/>
      <c r="D420" s="857"/>
      <c r="E420" s="857"/>
      <c r="F420" s="857"/>
      <c r="G420" s="564" t="s">
        <v>201</v>
      </c>
      <c r="H420" s="574">
        <v>4</v>
      </c>
      <c r="I420" s="41"/>
      <c r="J420" s="451">
        <f>I420*1.2</f>
        <v>0</v>
      </c>
      <c r="K420" s="575">
        <f>H420*I420</f>
        <v>0</v>
      </c>
      <c r="L420" s="451">
        <f>K420*1.2</f>
        <v>0</v>
      </c>
    </row>
    <row r="421" spans="1:10" s="561" customFormat="1" ht="14.25" customHeight="1">
      <c r="A421" s="69"/>
      <c r="B421" s="572"/>
      <c r="C421" s="572"/>
      <c r="D421" s="572"/>
      <c r="E421" s="572"/>
      <c r="F421" s="572"/>
      <c r="G421" s="564"/>
      <c r="H421" s="574"/>
      <c r="I421" s="569"/>
      <c r="J421" s="569"/>
    </row>
    <row r="422" spans="1:10" s="561" customFormat="1" ht="120.75" customHeight="1">
      <c r="A422" s="566">
        <v>12</v>
      </c>
      <c r="B422" s="848" t="s">
        <v>947</v>
      </c>
      <c r="C422" s="848"/>
      <c r="D422" s="848"/>
      <c r="E422" s="848"/>
      <c r="F422" s="848"/>
      <c r="G422" s="564"/>
      <c r="H422" s="574"/>
      <c r="I422" s="569"/>
      <c r="J422" s="569"/>
    </row>
    <row r="423" spans="1:12" s="561" customFormat="1" ht="15" customHeight="1">
      <c r="A423" s="69"/>
      <c r="B423" s="857" t="s">
        <v>676</v>
      </c>
      <c r="C423" s="857"/>
      <c r="D423" s="857"/>
      <c r="E423" s="857"/>
      <c r="F423" s="857"/>
      <c r="G423" s="564" t="s">
        <v>201</v>
      </c>
      <c r="H423" s="574">
        <v>2</v>
      </c>
      <c r="I423" s="41"/>
      <c r="J423" s="451">
        <f>I423*1.2</f>
        <v>0</v>
      </c>
      <c r="K423" s="575">
        <f>H423*I423</f>
        <v>0</v>
      </c>
      <c r="L423" s="451">
        <f>K423*1.2</f>
        <v>0</v>
      </c>
    </row>
    <row r="424" spans="1:10" s="561" customFormat="1" ht="15" customHeight="1">
      <c r="A424" s="69"/>
      <c r="B424" s="572"/>
      <c r="C424" s="572"/>
      <c r="D424" s="572"/>
      <c r="E424" s="572"/>
      <c r="F424" s="572"/>
      <c r="G424" s="564"/>
      <c r="H424" s="574"/>
      <c r="I424" s="569"/>
      <c r="J424" s="569"/>
    </row>
    <row r="425" spans="1:10" s="561" customFormat="1" ht="90" customHeight="1">
      <c r="A425" s="566">
        <v>13</v>
      </c>
      <c r="B425" s="848" t="s">
        <v>1124</v>
      </c>
      <c r="C425" s="848"/>
      <c r="D425" s="848"/>
      <c r="E425" s="848"/>
      <c r="F425" s="848"/>
      <c r="G425" s="564"/>
      <c r="H425" s="574"/>
      <c r="I425" s="569"/>
      <c r="J425" s="569"/>
    </row>
    <row r="426" spans="1:12" s="561" customFormat="1" ht="15" customHeight="1">
      <c r="A426" s="69"/>
      <c r="B426" s="857" t="s">
        <v>277</v>
      </c>
      <c r="C426" s="857"/>
      <c r="D426" s="857"/>
      <c r="E426" s="857"/>
      <c r="F426" s="857"/>
      <c r="G426" s="564" t="s">
        <v>201</v>
      </c>
      <c r="H426" s="574">
        <v>8</v>
      </c>
      <c r="I426" s="41"/>
      <c r="J426" s="451">
        <f>I426*1.2</f>
        <v>0</v>
      </c>
      <c r="K426" s="575">
        <f>H426*I426</f>
        <v>0</v>
      </c>
      <c r="L426" s="451">
        <f>K426*1.2</f>
        <v>0</v>
      </c>
    </row>
    <row r="427" spans="1:12" s="561" customFormat="1" ht="15" customHeight="1">
      <c r="A427" s="69"/>
      <c r="B427" s="857" t="s">
        <v>276</v>
      </c>
      <c r="C427" s="857"/>
      <c r="D427" s="857"/>
      <c r="E427" s="857"/>
      <c r="F427" s="857"/>
      <c r="G427" s="564" t="s">
        <v>201</v>
      </c>
      <c r="H427" s="574">
        <v>2</v>
      </c>
      <c r="I427" s="41"/>
      <c r="J427" s="451">
        <f>I427*1.2</f>
        <v>0</v>
      </c>
      <c r="K427" s="575">
        <f>H427*I427</f>
        <v>0</v>
      </c>
      <c r="L427" s="451">
        <f>K427*1.2</f>
        <v>0</v>
      </c>
    </row>
    <row r="428" spans="1:10" s="561" customFormat="1" ht="15" customHeight="1">
      <c r="A428" s="69"/>
      <c r="B428" s="572"/>
      <c r="C428" s="572"/>
      <c r="D428" s="572"/>
      <c r="E428" s="572"/>
      <c r="F428" s="572"/>
      <c r="G428" s="564"/>
      <c r="H428" s="574"/>
      <c r="I428" s="569"/>
      <c r="J428" s="569"/>
    </row>
    <row r="429" spans="1:10" s="561" customFormat="1" ht="89.25" customHeight="1">
      <c r="A429" s="566">
        <v>14</v>
      </c>
      <c r="B429" s="848" t="s">
        <v>1125</v>
      </c>
      <c r="C429" s="848"/>
      <c r="D429" s="848"/>
      <c r="E429" s="848"/>
      <c r="F429" s="848"/>
      <c r="G429" s="564"/>
      <c r="H429" s="574"/>
      <c r="I429" s="569"/>
      <c r="J429" s="569"/>
    </row>
    <row r="430" spans="1:12" s="561" customFormat="1" ht="15" customHeight="1">
      <c r="A430" s="69"/>
      <c r="B430" s="857" t="s">
        <v>276</v>
      </c>
      <c r="C430" s="857"/>
      <c r="D430" s="857"/>
      <c r="E430" s="857"/>
      <c r="F430" s="857"/>
      <c r="G430" s="564" t="s">
        <v>201</v>
      </c>
      <c r="H430" s="574">
        <v>4</v>
      </c>
      <c r="I430" s="41"/>
      <c r="J430" s="451">
        <f>I430*1.2</f>
        <v>0</v>
      </c>
      <c r="K430" s="575">
        <f>H430*I430</f>
        <v>0</v>
      </c>
      <c r="L430" s="451">
        <f>K430*1.2</f>
        <v>0</v>
      </c>
    </row>
    <row r="431" spans="1:12" s="561" customFormat="1" ht="15" customHeight="1">
      <c r="A431" s="69"/>
      <c r="B431" s="857" t="s">
        <v>275</v>
      </c>
      <c r="C431" s="857"/>
      <c r="D431" s="857"/>
      <c r="E431" s="857"/>
      <c r="F431" s="857"/>
      <c r="G431" s="564" t="s">
        <v>201</v>
      </c>
      <c r="H431" s="574">
        <v>4</v>
      </c>
      <c r="I431" s="41"/>
      <c r="J431" s="451">
        <f>I431*1.2</f>
        <v>0</v>
      </c>
      <c r="K431" s="575">
        <f>H431*I431</f>
        <v>0</v>
      </c>
      <c r="L431" s="451">
        <f>K431*1.2</f>
        <v>0</v>
      </c>
    </row>
    <row r="432" spans="1:12" s="561" customFormat="1" ht="15" customHeight="1">
      <c r="A432" s="69"/>
      <c r="B432" s="857" t="s">
        <v>281</v>
      </c>
      <c r="C432" s="857"/>
      <c r="D432" s="857"/>
      <c r="E432" s="857"/>
      <c r="F432" s="857"/>
      <c r="G432" s="564" t="s">
        <v>201</v>
      </c>
      <c r="H432" s="574">
        <v>4</v>
      </c>
      <c r="I432" s="41"/>
      <c r="J432" s="451">
        <f>I432*1.2</f>
        <v>0</v>
      </c>
      <c r="K432" s="575">
        <f>H432*I432</f>
        <v>0</v>
      </c>
      <c r="L432" s="451">
        <f>K432*1.2</f>
        <v>0</v>
      </c>
    </row>
    <row r="433" spans="1:10" s="561" customFormat="1" ht="15" customHeight="1">
      <c r="A433" s="69"/>
      <c r="B433" s="572"/>
      <c r="C433" s="572"/>
      <c r="D433" s="572"/>
      <c r="E433" s="572"/>
      <c r="F433" s="572"/>
      <c r="G433" s="564"/>
      <c r="H433" s="580"/>
      <c r="I433" s="569"/>
      <c r="J433" s="569"/>
    </row>
    <row r="434" spans="1:10" s="561" customFormat="1" ht="77.25" customHeight="1">
      <c r="A434" s="566">
        <v>15</v>
      </c>
      <c r="B434" s="848" t="s">
        <v>1187</v>
      </c>
      <c r="C434" s="848"/>
      <c r="D434" s="848"/>
      <c r="E434" s="848"/>
      <c r="F434" s="848"/>
      <c r="G434" s="564"/>
      <c r="H434" s="580"/>
      <c r="I434" s="569"/>
      <c r="J434" s="569"/>
    </row>
    <row r="435" spans="1:12" s="561" customFormat="1" ht="15" customHeight="1">
      <c r="A435" s="69"/>
      <c r="B435" s="857" t="s">
        <v>676</v>
      </c>
      <c r="C435" s="857"/>
      <c r="D435" s="857"/>
      <c r="E435" s="857"/>
      <c r="F435" s="857"/>
      <c r="G435" s="564" t="s">
        <v>201</v>
      </c>
      <c r="H435" s="574">
        <v>22</v>
      </c>
      <c r="I435" s="41"/>
      <c r="J435" s="451">
        <f>I435*1.2</f>
        <v>0</v>
      </c>
      <c r="K435" s="575">
        <f>H435*I435</f>
        <v>0</v>
      </c>
      <c r="L435" s="451">
        <f>K435*1.2</f>
        <v>0</v>
      </c>
    </row>
    <row r="436" spans="1:12" s="561" customFormat="1" ht="15" customHeight="1">
      <c r="A436" s="69"/>
      <c r="B436" s="857" t="s">
        <v>278</v>
      </c>
      <c r="C436" s="857"/>
      <c r="D436" s="857"/>
      <c r="E436" s="857"/>
      <c r="F436" s="857"/>
      <c r="G436" s="564" t="s">
        <v>201</v>
      </c>
      <c r="H436" s="574">
        <v>5</v>
      </c>
      <c r="I436" s="41"/>
      <c r="J436" s="451">
        <f>I436*1.2</f>
        <v>0</v>
      </c>
      <c r="K436" s="575">
        <f>H436*I436</f>
        <v>0</v>
      </c>
      <c r="L436" s="451">
        <f>K436*1.2</f>
        <v>0</v>
      </c>
    </row>
    <row r="437" spans="1:12" s="561" customFormat="1" ht="15" customHeight="1">
      <c r="A437" s="69"/>
      <c r="B437" s="857" t="s">
        <v>280</v>
      </c>
      <c r="C437" s="857"/>
      <c r="D437" s="857"/>
      <c r="E437" s="857"/>
      <c r="F437" s="857"/>
      <c r="G437" s="564" t="s">
        <v>201</v>
      </c>
      <c r="H437" s="574">
        <v>5</v>
      </c>
      <c r="I437" s="41"/>
      <c r="J437" s="451">
        <f>I437*1.2</f>
        <v>0</v>
      </c>
      <c r="K437" s="575">
        <f>H437*I437</f>
        <v>0</v>
      </c>
      <c r="L437" s="451">
        <f>K437*1.2</f>
        <v>0</v>
      </c>
    </row>
    <row r="438" spans="1:10" s="561" customFormat="1" ht="15" customHeight="1">
      <c r="A438" s="69"/>
      <c r="B438" s="572"/>
      <c r="C438" s="572"/>
      <c r="D438" s="572"/>
      <c r="E438" s="572"/>
      <c r="F438" s="572"/>
      <c r="G438" s="564"/>
      <c r="H438" s="574"/>
      <c r="I438" s="569"/>
      <c r="J438" s="569"/>
    </row>
    <row r="439" spans="1:10" s="561" customFormat="1" ht="16.5" customHeight="1">
      <c r="A439" s="566">
        <v>16</v>
      </c>
      <c r="B439" s="848" t="s">
        <v>1108</v>
      </c>
      <c r="C439" s="848"/>
      <c r="D439" s="848"/>
      <c r="E439" s="848"/>
      <c r="F439" s="848"/>
      <c r="G439" s="564"/>
      <c r="H439" s="574"/>
      <c r="I439" s="569"/>
      <c r="J439" s="569"/>
    </row>
    <row r="440" spans="1:12" s="561" customFormat="1" ht="15" customHeight="1">
      <c r="A440" s="69"/>
      <c r="B440" s="857" t="s">
        <v>273</v>
      </c>
      <c r="C440" s="857"/>
      <c r="D440" s="857"/>
      <c r="E440" s="857"/>
      <c r="F440" s="857"/>
      <c r="G440" s="564" t="s">
        <v>201</v>
      </c>
      <c r="H440" s="574">
        <v>4</v>
      </c>
      <c r="I440" s="41"/>
      <c r="J440" s="451">
        <f>I440*1.2</f>
        <v>0</v>
      </c>
      <c r="K440" s="575">
        <f>H440*I440</f>
        <v>0</v>
      </c>
      <c r="L440" s="451">
        <f>K440*1.2</f>
        <v>0</v>
      </c>
    </row>
    <row r="441" spans="1:12" s="561" customFormat="1" ht="15" customHeight="1">
      <c r="A441" s="69"/>
      <c r="B441" s="857" t="s">
        <v>608</v>
      </c>
      <c r="C441" s="857"/>
      <c r="D441" s="857"/>
      <c r="E441" s="857"/>
      <c r="F441" s="857"/>
      <c r="G441" s="564" t="s">
        <v>201</v>
      </c>
      <c r="H441" s="574">
        <v>2</v>
      </c>
      <c r="I441" s="41"/>
      <c r="J441" s="451">
        <f>I441*1.2</f>
        <v>0</v>
      </c>
      <c r="K441" s="575">
        <f>H441*I441</f>
        <v>0</v>
      </c>
      <c r="L441" s="451">
        <f>K441*1.2</f>
        <v>0</v>
      </c>
    </row>
    <row r="442" spans="1:10" s="561" customFormat="1" ht="15" customHeight="1">
      <c r="A442" s="566"/>
      <c r="B442" s="848"/>
      <c r="C442" s="848"/>
      <c r="D442" s="848"/>
      <c r="E442" s="848"/>
      <c r="F442" s="848"/>
      <c r="G442" s="564"/>
      <c r="H442" s="574"/>
      <c r="I442" s="569"/>
      <c r="J442" s="569"/>
    </row>
    <row r="443" spans="1:10" s="561" customFormat="1" ht="15.75" customHeight="1">
      <c r="A443" s="566">
        <v>17</v>
      </c>
      <c r="B443" s="858" t="s">
        <v>1136</v>
      </c>
      <c r="C443" s="858"/>
      <c r="D443" s="858"/>
      <c r="E443" s="858"/>
      <c r="F443" s="858"/>
      <c r="G443" s="564"/>
      <c r="H443" s="574"/>
      <c r="I443" s="569"/>
      <c r="J443" s="569"/>
    </row>
    <row r="444" spans="1:12" s="561" customFormat="1" ht="14.25" customHeight="1">
      <c r="A444" s="69"/>
      <c r="B444" s="857" t="s">
        <v>675</v>
      </c>
      <c r="C444" s="857"/>
      <c r="D444" s="857"/>
      <c r="E444" s="857"/>
      <c r="F444" s="857"/>
      <c r="G444" s="564" t="s">
        <v>201</v>
      </c>
      <c r="H444" s="574">
        <v>6</v>
      </c>
      <c r="I444" s="41"/>
      <c r="J444" s="451">
        <f>I444*1.2</f>
        <v>0</v>
      </c>
      <c r="K444" s="575">
        <f>H444*I444</f>
        <v>0</v>
      </c>
      <c r="L444" s="451">
        <f>K444*1.2</f>
        <v>0</v>
      </c>
    </row>
    <row r="445" spans="1:10" s="561" customFormat="1" ht="15" customHeight="1">
      <c r="A445" s="69"/>
      <c r="B445" s="572"/>
      <c r="C445" s="572"/>
      <c r="D445" s="572"/>
      <c r="E445" s="572"/>
      <c r="F445" s="572"/>
      <c r="G445" s="564"/>
      <c r="H445" s="574"/>
      <c r="I445" s="569"/>
      <c r="J445" s="569"/>
    </row>
    <row r="446" spans="1:12" s="561" customFormat="1" ht="30" customHeight="1">
      <c r="A446" s="566">
        <v>17</v>
      </c>
      <c r="B446" s="848" t="s">
        <v>1137</v>
      </c>
      <c r="C446" s="848"/>
      <c r="D446" s="848"/>
      <c r="E446" s="848"/>
      <c r="F446" s="848"/>
      <c r="G446" s="564" t="s">
        <v>201</v>
      </c>
      <c r="H446" s="574">
        <v>2</v>
      </c>
      <c r="I446" s="41"/>
      <c r="J446" s="451">
        <f>I446*1.2</f>
        <v>0</v>
      </c>
      <c r="K446" s="575">
        <f>H446*I446</f>
        <v>0</v>
      </c>
      <c r="L446" s="451">
        <f>K446*1.2</f>
        <v>0</v>
      </c>
    </row>
    <row r="447" spans="1:11" s="561" customFormat="1" ht="15" customHeight="1">
      <c r="A447" s="69"/>
      <c r="B447" s="69"/>
      <c r="C447" s="69"/>
      <c r="D447" s="69"/>
      <c r="E447" s="69"/>
      <c r="F447" s="69"/>
      <c r="G447" s="69"/>
      <c r="H447" s="564"/>
      <c r="I447" s="69"/>
      <c r="J447" s="569"/>
      <c r="K447" s="415"/>
    </row>
    <row r="448" spans="1:12" s="561" customFormat="1" ht="27.75" customHeight="1">
      <c r="A448" s="566">
        <v>19</v>
      </c>
      <c r="B448" s="848" t="s">
        <v>1116</v>
      </c>
      <c r="C448" s="848"/>
      <c r="D448" s="848"/>
      <c r="E448" s="848"/>
      <c r="F448" s="848"/>
      <c r="G448" s="564" t="s">
        <v>201</v>
      </c>
      <c r="H448" s="574">
        <v>2</v>
      </c>
      <c r="I448" s="41"/>
      <c r="J448" s="451">
        <f>I448*1.2</f>
        <v>0</v>
      </c>
      <c r="K448" s="575">
        <f>H448*I448</f>
        <v>0</v>
      </c>
      <c r="L448" s="451">
        <f>K448*1.2</f>
        <v>0</v>
      </c>
    </row>
    <row r="449" spans="1:10" s="561" customFormat="1" ht="15" customHeight="1">
      <c r="A449" s="69"/>
      <c r="B449" s="69"/>
      <c r="C449" s="69"/>
      <c r="D449" s="69"/>
      <c r="E449" s="69"/>
      <c r="F449" s="69"/>
      <c r="G449" s="69"/>
      <c r="H449" s="69"/>
      <c r="I449" s="69"/>
      <c r="J449" s="69"/>
    </row>
    <row r="450" spans="1:11" s="561" customFormat="1" ht="43.5" customHeight="1">
      <c r="A450" s="566">
        <v>20</v>
      </c>
      <c r="B450" s="848" t="s">
        <v>1117</v>
      </c>
      <c r="C450" s="848"/>
      <c r="D450" s="848"/>
      <c r="E450" s="848"/>
      <c r="F450" s="848"/>
      <c r="G450" s="564"/>
      <c r="H450" s="580"/>
      <c r="I450" s="569"/>
      <c r="J450" s="569"/>
      <c r="K450" s="561" t="s">
        <v>67</v>
      </c>
    </row>
    <row r="451" spans="1:12" s="561" customFormat="1" ht="15" customHeight="1">
      <c r="A451" s="566"/>
      <c r="B451" s="857" t="s">
        <v>669</v>
      </c>
      <c r="C451" s="853"/>
      <c r="D451" s="853"/>
      <c r="E451" s="853"/>
      <c r="F451" s="853"/>
      <c r="G451" s="564" t="s">
        <v>201</v>
      </c>
      <c r="H451" s="574">
        <v>6</v>
      </c>
      <c r="I451" s="41"/>
      <c r="J451" s="451">
        <f>I451*1.2</f>
        <v>0</v>
      </c>
      <c r="K451" s="575">
        <f>H451*I451</f>
        <v>0</v>
      </c>
      <c r="L451" s="451">
        <f>K451*1.2</f>
        <v>0</v>
      </c>
    </row>
    <row r="452" spans="1:12" s="561" customFormat="1" ht="15" customHeight="1">
      <c r="A452" s="566"/>
      <c r="B452" s="857" t="s">
        <v>670</v>
      </c>
      <c r="C452" s="853"/>
      <c r="D452" s="853"/>
      <c r="E452" s="853"/>
      <c r="F452" s="853"/>
      <c r="G452" s="564" t="s">
        <v>201</v>
      </c>
      <c r="H452" s="574">
        <v>2</v>
      </c>
      <c r="I452" s="41"/>
      <c r="J452" s="451">
        <f>I452*1.2</f>
        <v>0</v>
      </c>
      <c r="K452" s="575">
        <f>H452*I452</f>
        <v>0</v>
      </c>
      <c r="L452" s="451">
        <f>K452*1.2</f>
        <v>0</v>
      </c>
    </row>
    <row r="453" spans="1:7" s="561" customFormat="1" ht="15" customHeight="1">
      <c r="A453" s="69"/>
      <c r="B453" s="853"/>
      <c r="C453" s="853"/>
      <c r="D453" s="69"/>
      <c r="E453" s="590"/>
      <c r="F453" s="564"/>
      <c r="G453" s="591"/>
    </row>
    <row r="454" spans="1:11" s="561" customFormat="1" ht="59.25" customHeight="1">
      <c r="A454" s="566">
        <v>21</v>
      </c>
      <c r="B454" s="858" t="s">
        <v>1189</v>
      </c>
      <c r="C454" s="858"/>
      <c r="D454" s="858"/>
      <c r="E454" s="858"/>
      <c r="F454" s="858"/>
      <c r="G454" s="564"/>
      <c r="H454" s="574"/>
      <c r="I454" s="568"/>
      <c r="J454" s="231"/>
      <c r="K454" s="415"/>
    </row>
    <row r="455" spans="1:14" s="561" customFormat="1" ht="15" customHeight="1">
      <c r="A455" s="566"/>
      <c r="B455" s="848" t="s">
        <v>951</v>
      </c>
      <c r="C455" s="848"/>
      <c r="D455" s="848"/>
      <c r="E455" s="848"/>
      <c r="F455" s="848"/>
      <c r="G455" s="564" t="s">
        <v>609</v>
      </c>
      <c r="H455" s="574">
        <v>8</v>
      </c>
      <c r="I455" s="11"/>
      <c r="J455" s="451">
        <f aca="true" t="shared" si="24" ref="J455:J461">I455*1.2</f>
        <v>0</v>
      </c>
      <c r="K455" s="575">
        <f aca="true" t="shared" si="25" ref="K455:K461">H455*I455</f>
        <v>0</v>
      </c>
      <c r="L455" s="451">
        <f aca="true" t="shared" si="26" ref="L455:L461">K455*1.2</f>
        <v>0</v>
      </c>
      <c r="N455" s="569"/>
    </row>
    <row r="456" spans="1:14" s="561" customFormat="1" ht="15" customHeight="1">
      <c r="A456" s="566"/>
      <c r="B456" s="848" t="s">
        <v>952</v>
      </c>
      <c r="C456" s="848"/>
      <c r="D456" s="848"/>
      <c r="E456" s="848"/>
      <c r="F456" s="848"/>
      <c r="G456" s="564" t="s">
        <v>609</v>
      </c>
      <c r="H456" s="574">
        <v>8</v>
      </c>
      <c r="I456" s="11"/>
      <c r="J456" s="451">
        <f t="shared" si="24"/>
        <v>0</v>
      </c>
      <c r="K456" s="575">
        <f t="shared" si="25"/>
        <v>0</v>
      </c>
      <c r="L456" s="451">
        <f t="shared" si="26"/>
        <v>0</v>
      </c>
      <c r="N456" s="569"/>
    </row>
    <row r="457" spans="1:14" s="561" customFormat="1" ht="15" customHeight="1">
      <c r="A457" s="566"/>
      <c r="B457" s="848" t="s">
        <v>953</v>
      </c>
      <c r="C457" s="848"/>
      <c r="D457" s="848"/>
      <c r="E457" s="848"/>
      <c r="F457" s="848"/>
      <c r="G457" s="564" t="s">
        <v>609</v>
      </c>
      <c r="H457" s="574">
        <v>10</v>
      </c>
      <c r="I457" s="11"/>
      <c r="J457" s="451">
        <f t="shared" si="24"/>
        <v>0</v>
      </c>
      <c r="K457" s="575">
        <f t="shared" si="25"/>
        <v>0</v>
      </c>
      <c r="L457" s="451">
        <f t="shared" si="26"/>
        <v>0</v>
      </c>
      <c r="N457" s="569"/>
    </row>
    <row r="458" spans="1:16" s="69" customFormat="1" ht="15" customHeight="1">
      <c r="A458" s="566"/>
      <c r="B458" s="848" t="s">
        <v>954</v>
      </c>
      <c r="C458" s="848"/>
      <c r="D458" s="848"/>
      <c r="E458" s="848"/>
      <c r="F458" s="848"/>
      <c r="G458" s="564" t="s">
        <v>609</v>
      </c>
      <c r="H458" s="574">
        <v>16</v>
      </c>
      <c r="I458" s="11"/>
      <c r="J458" s="451">
        <f t="shared" si="24"/>
        <v>0</v>
      </c>
      <c r="K458" s="575">
        <f t="shared" si="25"/>
        <v>0</v>
      </c>
      <c r="L458" s="451">
        <f t="shared" si="26"/>
        <v>0</v>
      </c>
      <c r="M458" s="415"/>
      <c r="N458" s="569"/>
      <c r="O458" s="415"/>
      <c r="P458" s="593"/>
    </row>
    <row r="459" spans="1:14" s="561" customFormat="1" ht="15" customHeight="1">
      <c r="A459" s="566"/>
      <c r="B459" s="848" t="s">
        <v>955</v>
      </c>
      <c r="C459" s="848"/>
      <c r="D459" s="848"/>
      <c r="E459" s="848"/>
      <c r="F459" s="848"/>
      <c r="G459" s="564" t="s">
        <v>609</v>
      </c>
      <c r="H459" s="574">
        <v>20</v>
      </c>
      <c r="I459" s="11"/>
      <c r="J459" s="451">
        <f t="shared" si="24"/>
        <v>0</v>
      </c>
      <c r="K459" s="575">
        <f t="shared" si="25"/>
        <v>0</v>
      </c>
      <c r="L459" s="451">
        <f t="shared" si="26"/>
        <v>0</v>
      </c>
      <c r="N459" s="569"/>
    </row>
    <row r="460" spans="1:14" s="561" customFormat="1" ht="15" customHeight="1">
      <c r="A460" s="566"/>
      <c r="B460" s="848" t="s">
        <v>956</v>
      </c>
      <c r="C460" s="848"/>
      <c r="D460" s="848"/>
      <c r="E460" s="848"/>
      <c r="F460" s="848"/>
      <c r="G460" s="564" t="s">
        <v>609</v>
      </c>
      <c r="H460" s="574">
        <v>24</v>
      </c>
      <c r="I460" s="11"/>
      <c r="J460" s="451">
        <f t="shared" si="24"/>
        <v>0</v>
      </c>
      <c r="K460" s="575">
        <f t="shared" si="25"/>
        <v>0</v>
      </c>
      <c r="L460" s="451">
        <f t="shared" si="26"/>
        <v>0</v>
      </c>
      <c r="N460" s="569"/>
    </row>
    <row r="461" spans="1:14" s="561" customFormat="1" ht="15" customHeight="1">
      <c r="A461" s="566"/>
      <c r="B461" s="848" t="s">
        <v>671</v>
      </c>
      <c r="C461" s="848"/>
      <c r="D461" s="848"/>
      <c r="E461" s="848"/>
      <c r="F461" s="848"/>
      <c r="G461" s="564" t="s">
        <v>609</v>
      </c>
      <c r="H461" s="574">
        <v>88</v>
      </c>
      <c r="I461" s="11"/>
      <c r="J461" s="451">
        <f t="shared" si="24"/>
        <v>0</v>
      </c>
      <c r="K461" s="575">
        <f t="shared" si="25"/>
        <v>0</v>
      </c>
      <c r="L461" s="451">
        <f t="shared" si="26"/>
        <v>0</v>
      </c>
      <c r="N461" s="569"/>
    </row>
    <row r="462" spans="1:14" s="561" customFormat="1" ht="15" customHeight="1">
      <c r="A462" s="69"/>
      <c r="B462" s="859"/>
      <c r="C462" s="848"/>
      <c r="D462" s="848"/>
      <c r="E462" s="848"/>
      <c r="F462" s="848"/>
      <c r="G462" s="591"/>
      <c r="N462" s="592"/>
    </row>
    <row r="463" spans="1:16" s="69" customFormat="1" ht="121.5" customHeight="1">
      <c r="A463" s="566">
        <v>22</v>
      </c>
      <c r="B463" s="858" t="s">
        <v>1190</v>
      </c>
      <c r="C463" s="858"/>
      <c r="D463" s="858"/>
      <c r="E463" s="858"/>
      <c r="F463" s="858"/>
      <c r="G463" s="564"/>
      <c r="H463" s="568">
        <v>0.5</v>
      </c>
      <c r="I463" s="12"/>
      <c r="J463" s="451">
        <f>I463*1.2</f>
        <v>0</v>
      </c>
      <c r="K463" s="575">
        <f>H463*I463</f>
        <v>0</v>
      </c>
      <c r="L463" s="451">
        <f>K463*1.2</f>
        <v>0</v>
      </c>
      <c r="M463" s="415"/>
      <c r="N463" s="415"/>
      <c r="O463" s="415"/>
      <c r="P463" s="593"/>
    </row>
    <row r="464" spans="1:10" s="561" customFormat="1" ht="15" customHeight="1">
      <c r="A464" s="69"/>
      <c r="B464" s="853"/>
      <c r="C464" s="853"/>
      <c r="D464" s="69"/>
      <c r="E464" s="69"/>
      <c r="F464" s="564"/>
      <c r="G464" s="564"/>
      <c r="H464" s="580"/>
      <c r="I464" s="569"/>
      <c r="J464" s="569"/>
    </row>
    <row r="465" spans="1:10" s="561" customFormat="1" ht="140.25" customHeight="1">
      <c r="A465" s="566">
        <v>23</v>
      </c>
      <c r="B465" s="848" t="s">
        <v>1126</v>
      </c>
      <c r="C465" s="848"/>
      <c r="D465" s="848"/>
      <c r="E465" s="848"/>
      <c r="F465" s="848"/>
      <c r="G465" s="564"/>
      <c r="H465" s="580"/>
      <c r="I465" s="569"/>
      <c r="J465" s="569"/>
    </row>
    <row r="466" spans="1:12" s="561" customFormat="1" ht="15.75" customHeight="1">
      <c r="A466" s="566"/>
      <c r="B466" s="848" t="s">
        <v>69</v>
      </c>
      <c r="C466" s="848"/>
      <c r="D466" s="848"/>
      <c r="E466" s="848"/>
      <c r="F466" s="848"/>
      <c r="G466" s="564" t="s">
        <v>609</v>
      </c>
      <c r="H466" s="574">
        <v>8</v>
      </c>
      <c r="I466" s="13"/>
      <c r="J466" s="451">
        <f aca="true" t="shared" si="27" ref="J466:J472">I466*1.2</f>
        <v>0</v>
      </c>
      <c r="K466" s="575">
        <f aca="true" t="shared" si="28" ref="K466:K472">H466*I466</f>
        <v>0</v>
      </c>
      <c r="L466" s="451">
        <f aca="true" t="shared" si="29" ref="L466:L472">K466*1.2</f>
        <v>0</v>
      </c>
    </row>
    <row r="467" spans="1:12" s="561" customFormat="1" ht="15.75" customHeight="1">
      <c r="A467" s="566"/>
      <c r="B467" s="848" t="s">
        <v>71</v>
      </c>
      <c r="C467" s="848"/>
      <c r="D467" s="848"/>
      <c r="E467" s="848"/>
      <c r="F467" s="848"/>
      <c r="G467" s="564" t="s">
        <v>609</v>
      </c>
      <c r="H467" s="574">
        <v>8</v>
      </c>
      <c r="I467" s="13"/>
      <c r="J467" s="451">
        <f t="shared" si="27"/>
        <v>0</v>
      </c>
      <c r="K467" s="575">
        <f t="shared" si="28"/>
        <v>0</v>
      </c>
      <c r="L467" s="451">
        <f t="shared" si="29"/>
        <v>0</v>
      </c>
    </row>
    <row r="468" spans="1:12" s="561" customFormat="1" ht="15.75" customHeight="1">
      <c r="A468" s="566"/>
      <c r="B468" s="848" t="s">
        <v>72</v>
      </c>
      <c r="C468" s="848"/>
      <c r="D468" s="848"/>
      <c r="E468" s="848"/>
      <c r="F468" s="848"/>
      <c r="G468" s="564" t="s">
        <v>609</v>
      </c>
      <c r="H468" s="574">
        <v>10</v>
      </c>
      <c r="I468" s="13"/>
      <c r="J468" s="451">
        <f t="shared" si="27"/>
        <v>0</v>
      </c>
      <c r="K468" s="575">
        <f t="shared" si="28"/>
        <v>0</v>
      </c>
      <c r="L468" s="451">
        <f t="shared" si="29"/>
        <v>0</v>
      </c>
    </row>
    <row r="469" spans="1:12" s="561" customFormat="1" ht="15" customHeight="1">
      <c r="A469" s="566"/>
      <c r="B469" s="848" t="s">
        <v>73</v>
      </c>
      <c r="C469" s="848"/>
      <c r="D469" s="848"/>
      <c r="E469" s="848"/>
      <c r="F469" s="848"/>
      <c r="G469" s="564" t="s">
        <v>609</v>
      </c>
      <c r="H469" s="574">
        <v>16</v>
      </c>
      <c r="I469" s="13"/>
      <c r="J469" s="451">
        <f t="shared" si="27"/>
        <v>0</v>
      </c>
      <c r="K469" s="575">
        <f t="shared" si="28"/>
        <v>0</v>
      </c>
      <c r="L469" s="451">
        <f t="shared" si="29"/>
        <v>0</v>
      </c>
    </row>
    <row r="470" spans="1:12" s="561" customFormat="1" ht="15" customHeight="1">
      <c r="A470" s="566"/>
      <c r="B470" s="848" t="s">
        <v>74</v>
      </c>
      <c r="C470" s="848"/>
      <c r="D470" s="848"/>
      <c r="E470" s="848"/>
      <c r="F470" s="848"/>
      <c r="G470" s="564" t="s">
        <v>609</v>
      </c>
      <c r="H470" s="574">
        <v>20</v>
      </c>
      <c r="I470" s="13"/>
      <c r="J470" s="451">
        <f t="shared" si="27"/>
        <v>0</v>
      </c>
      <c r="K470" s="575">
        <f t="shared" si="28"/>
        <v>0</v>
      </c>
      <c r="L470" s="451">
        <f t="shared" si="29"/>
        <v>0</v>
      </c>
    </row>
    <row r="471" spans="1:12" s="561" customFormat="1" ht="15" customHeight="1">
      <c r="A471" s="566"/>
      <c r="B471" s="848" t="s">
        <v>75</v>
      </c>
      <c r="C471" s="848"/>
      <c r="D471" s="848"/>
      <c r="E471" s="848"/>
      <c r="F471" s="848"/>
      <c r="G471" s="564" t="s">
        <v>609</v>
      </c>
      <c r="H471" s="574">
        <v>24</v>
      </c>
      <c r="I471" s="13"/>
      <c r="J471" s="451">
        <f t="shared" si="27"/>
        <v>0</v>
      </c>
      <c r="K471" s="575">
        <f t="shared" si="28"/>
        <v>0</v>
      </c>
      <c r="L471" s="451">
        <f t="shared" si="29"/>
        <v>0</v>
      </c>
    </row>
    <row r="472" spans="1:12" s="561" customFormat="1" ht="15" customHeight="1">
      <c r="A472" s="566"/>
      <c r="B472" s="848" t="s">
        <v>59</v>
      </c>
      <c r="C472" s="848"/>
      <c r="D472" s="848"/>
      <c r="E472" s="848"/>
      <c r="F472" s="848"/>
      <c r="G472" s="564" t="s">
        <v>609</v>
      </c>
      <c r="H472" s="574">
        <v>88</v>
      </c>
      <c r="I472" s="13"/>
      <c r="J472" s="451">
        <f t="shared" si="27"/>
        <v>0</v>
      </c>
      <c r="K472" s="575">
        <f t="shared" si="28"/>
        <v>0</v>
      </c>
      <c r="L472" s="451">
        <f t="shared" si="29"/>
        <v>0</v>
      </c>
    </row>
    <row r="473" spans="1:10" s="561" customFormat="1" ht="15" customHeight="1">
      <c r="A473" s="69"/>
      <c r="B473" s="853"/>
      <c r="C473" s="853"/>
      <c r="D473" s="69"/>
      <c r="E473" s="69"/>
      <c r="F473" s="564"/>
      <c r="G473" s="564"/>
      <c r="H473" s="580"/>
      <c r="I473" s="569"/>
      <c r="J473" s="569"/>
    </row>
    <row r="474" spans="1:12" s="561" customFormat="1" ht="122.25" customHeight="1">
      <c r="A474" s="566">
        <v>24</v>
      </c>
      <c r="B474" s="858" t="s">
        <v>1118</v>
      </c>
      <c r="C474" s="858"/>
      <c r="D474" s="858"/>
      <c r="E474" s="858"/>
      <c r="F474" s="858"/>
      <c r="G474" s="564" t="s">
        <v>194</v>
      </c>
      <c r="H474" s="574">
        <v>20</v>
      </c>
      <c r="I474" s="13"/>
      <c r="J474" s="451">
        <f>I474*1.2</f>
        <v>0</v>
      </c>
      <c r="K474" s="575">
        <f>H474*I474</f>
        <v>0</v>
      </c>
      <c r="L474" s="451">
        <f>K474*1.2</f>
        <v>0</v>
      </c>
    </row>
    <row r="475" spans="1:10" s="561" customFormat="1" ht="15" customHeight="1">
      <c r="A475" s="69"/>
      <c r="B475" s="848"/>
      <c r="C475" s="848"/>
      <c r="D475" s="848"/>
      <c r="E475" s="848"/>
      <c r="F475" s="848"/>
      <c r="G475" s="564"/>
      <c r="H475" s="574"/>
      <c r="I475" s="590"/>
      <c r="J475" s="569"/>
    </row>
    <row r="476" spans="1:10" s="561" customFormat="1" ht="60.75" customHeight="1">
      <c r="A476" s="566">
        <v>25</v>
      </c>
      <c r="B476" s="848" t="s">
        <v>1127</v>
      </c>
      <c r="C476" s="848"/>
      <c r="D476" s="848"/>
      <c r="E476" s="848"/>
      <c r="F476" s="848"/>
      <c r="G476" s="564"/>
      <c r="H476" s="574"/>
      <c r="I476" s="569"/>
      <c r="J476" s="569"/>
    </row>
    <row r="477" spans="1:12" s="561" customFormat="1" ht="15" customHeight="1">
      <c r="A477" s="69"/>
      <c r="B477" s="848" t="s">
        <v>960</v>
      </c>
      <c r="C477" s="848"/>
      <c r="D477" s="848"/>
      <c r="E477" s="848"/>
      <c r="F477" s="848"/>
      <c r="G477" s="598" t="s">
        <v>609</v>
      </c>
      <c r="H477" s="574">
        <v>20</v>
      </c>
      <c r="I477" s="41"/>
      <c r="J477" s="451">
        <f>I477*1.2</f>
        <v>0</v>
      </c>
      <c r="K477" s="575">
        <f>H477*I477</f>
        <v>0</v>
      </c>
      <c r="L477" s="451">
        <f>K477*1.2</f>
        <v>0</v>
      </c>
    </row>
    <row r="478" spans="1:8" s="561" customFormat="1" ht="15" customHeight="1">
      <c r="A478" s="69"/>
      <c r="B478" s="859"/>
      <c r="C478" s="848"/>
      <c r="D478" s="848"/>
      <c r="E478" s="848"/>
      <c r="F478" s="848"/>
      <c r="G478" s="591"/>
      <c r="H478" s="591"/>
    </row>
    <row r="479" spans="1:12" s="561" customFormat="1" ht="409.5" customHeight="1">
      <c r="A479" s="566">
        <v>26</v>
      </c>
      <c r="B479" s="847" t="s">
        <v>1128</v>
      </c>
      <c r="C479" s="847"/>
      <c r="D479" s="847"/>
      <c r="E479" s="847"/>
      <c r="F479" s="847"/>
      <c r="G479" s="564" t="s">
        <v>201</v>
      </c>
      <c r="H479" s="574">
        <v>1</v>
      </c>
      <c r="I479" s="41"/>
      <c r="J479" s="451">
        <f>I479*1.2</f>
        <v>0</v>
      </c>
      <c r="K479" s="575">
        <f>H479*I479</f>
        <v>0</v>
      </c>
      <c r="L479" s="451">
        <f>K479*1.2</f>
        <v>0</v>
      </c>
    </row>
    <row r="480" spans="1:8" s="561" customFormat="1" ht="15" customHeight="1">
      <c r="A480" s="69"/>
      <c r="B480" s="857"/>
      <c r="C480" s="857"/>
      <c r="D480" s="857"/>
      <c r="E480" s="857"/>
      <c r="F480" s="857"/>
      <c r="H480" s="591"/>
    </row>
    <row r="481" spans="1:10" s="561" customFormat="1" ht="20.25" customHeight="1">
      <c r="A481" s="566">
        <v>27</v>
      </c>
      <c r="B481" s="858" t="s">
        <v>1129</v>
      </c>
      <c r="C481" s="858"/>
      <c r="D481" s="858"/>
      <c r="E481" s="858"/>
      <c r="F481" s="858"/>
      <c r="G481" s="564"/>
      <c r="H481" s="574"/>
      <c r="I481" s="569"/>
      <c r="J481" s="569"/>
    </row>
    <row r="482" spans="1:12" s="561" customFormat="1" ht="15" customHeight="1">
      <c r="A482" s="69"/>
      <c r="B482" s="857" t="s">
        <v>1134</v>
      </c>
      <c r="C482" s="857"/>
      <c r="D482" s="857"/>
      <c r="E482" s="857"/>
      <c r="F482" s="857"/>
      <c r="G482" s="564" t="s">
        <v>201</v>
      </c>
      <c r="H482" s="574">
        <v>4</v>
      </c>
      <c r="I482" s="41"/>
      <c r="J482" s="451">
        <f>I482*1.2</f>
        <v>0</v>
      </c>
      <c r="K482" s="575">
        <f>H482*I482</f>
        <v>0</v>
      </c>
      <c r="L482" s="451">
        <f>K482*1.2</f>
        <v>0</v>
      </c>
    </row>
    <row r="483" spans="1:12" s="561" customFormat="1" ht="15" customHeight="1">
      <c r="A483" s="69"/>
      <c r="B483" s="857" t="s">
        <v>672</v>
      </c>
      <c r="C483" s="857"/>
      <c r="D483" s="857"/>
      <c r="E483" s="857"/>
      <c r="F483" s="857"/>
      <c r="G483" s="564" t="s">
        <v>201</v>
      </c>
      <c r="H483" s="574">
        <v>4</v>
      </c>
      <c r="I483" s="41"/>
      <c r="J483" s="451">
        <f>I483*1.2</f>
        <v>0</v>
      </c>
      <c r="K483" s="575">
        <f>H483*I483</f>
        <v>0</v>
      </c>
      <c r="L483" s="451">
        <f>K483*1.2</f>
        <v>0</v>
      </c>
    </row>
    <row r="484" spans="1:10" s="561" customFormat="1" ht="15.75" customHeight="1">
      <c r="A484" s="69"/>
      <c r="B484" s="857"/>
      <c r="C484" s="857"/>
      <c r="D484" s="857"/>
      <c r="E484" s="857"/>
      <c r="F484" s="857"/>
      <c r="G484" s="564"/>
      <c r="H484" s="574"/>
      <c r="I484" s="569"/>
      <c r="J484" s="569"/>
    </row>
    <row r="485" spans="1:10" s="561" customFormat="1" ht="15.75" customHeight="1">
      <c r="A485" s="566"/>
      <c r="B485" s="848"/>
      <c r="C485" s="848"/>
      <c r="D485" s="848"/>
      <c r="E485" s="848"/>
      <c r="F485" s="848"/>
      <c r="G485" s="564"/>
      <c r="H485" s="574"/>
      <c r="I485" s="569"/>
      <c r="J485" s="569"/>
    </row>
    <row r="486" spans="1:12" s="561" customFormat="1" ht="15.75" customHeight="1">
      <c r="A486" s="566">
        <v>28</v>
      </c>
      <c r="B486" s="848" t="s">
        <v>673</v>
      </c>
      <c r="C486" s="848"/>
      <c r="D486" s="848"/>
      <c r="E486" s="848"/>
      <c r="F486" s="848"/>
      <c r="G486" s="564" t="s">
        <v>1135</v>
      </c>
      <c r="H486" s="574">
        <v>3400</v>
      </c>
      <c r="I486" s="41"/>
      <c r="J486" s="451">
        <f>I486*1.2</f>
        <v>0</v>
      </c>
      <c r="K486" s="575">
        <f>H486*I486</f>
        <v>0</v>
      </c>
      <c r="L486" s="451">
        <f>K486*1.2</f>
        <v>0</v>
      </c>
    </row>
    <row r="487" spans="1:10" s="561" customFormat="1" ht="15.75" customHeight="1">
      <c r="A487" s="69"/>
      <c r="B487" s="853"/>
      <c r="C487" s="853"/>
      <c r="D487" s="69"/>
      <c r="E487" s="69"/>
      <c r="F487" s="564"/>
      <c r="G487" s="564"/>
      <c r="H487" s="580"/>
      <c r="I487" s="569"/>
      <c r="J487" s="569"/>
    </row>
    <row r="488" spans="1:12" s="561" customFormat="1" ht="49.5" customHeight="1">
      <c r="A488" s="566">
        <v>29</v>
      </c>
      <c r="B488" s="848" t="s">
        <v>1130</v>
      </c>
      <c r="C488" s="848"/>
      <c r="D488" s="848"/>
      <c r="E488" s="848"/>
      <c r="F488" s="848"/>
      <c r="G488" s="564" t="s">
        <v>674</v>
      </c>
      <c r="H488" s="574">
        <v>1</v>
      </c>
      <c r="I488" s="43"/>
      <c r="J488" s="451">
        <f>I488*1.2</f>
        <v>0</v>
      </c>
      <c r="K488" s="575">
        <f>H488*I488</f>
        <v>0</v>
      </c>
      <c r="L488" s="451">
        <f>K488*1.2</f>
        <v>0</v>
      </c>
    </row>
    <row r="489" spans="1:10" s="561" customFormat="1" ht="15.75" customHeight="1">
      <c r="A489" s="69"/>
      <c r="B489" s="859"/>
      <c r="C489" s="848"/>
      <c r="D489" s="848"/>
      <c r="E489" s="848"/>
      <c r="F489" s="848"/>
      <c r="G489" s="591"/>
      <c r="J489" s="569"/>
    </row>
    <row r="490" spans="1:12" s="561" customFormat="1" ht="103.5" customHeight="1">
      <c r="A490" s="566">
        <v>30</v>
      </c>
      <c r="B490" s="848" t="s">
        <v>1131</v>
      </c>
      <c r="C490" s="848"/>
      <c r="D490" s="848"/>
      <c r="E490" s="848"/>
      <c r="F490" s="848"/>
      <c r="G490" s="564" t="s">
        <v>674</v>
      </c>
      <c r="H490" s="574">
        <v>1</v>
      </c>
      <c r="I490" s="43"/>
      <c r="J490" s="451">
        <f>I490*1.2</f>
        <v>0</v>
      </c>
      <c r="K490" s="575">
        <f>H490*I490</f>
        <v>0</v>
      </c>
      <c r="L490" s="451">
        <f>K490*1.2</f>
        <v>0</v>
      </c>
    </row>
    <row r="491" spans="1:10" s="561" customFormat="1" ht="15.75" customHeight="1">
      <c r="A491" s="69"/>
      <c r="B491" s="859"/>
      <c r="C491" s="848"/>
      <c r="D491" s="848"/>
      <c r="E491" s="848"/>
      <c r="F491" s="848"/>
      <c r="G491" s="591"/>
      <c r="J491" s="569"/>
    </row>
    <row r="492" spans="1:12" s="561" customFormat="1" ht="62.25" customHeight="1">
      <c r="A492" s="566">
        <v>31</v>
      </c>
      <c r="B492" s="848" t="s">
        <v>1119</v>
      </c>
      <c r="C492" s="848"/>
      <c r="D492" s="848"/>
      <c r="E492" s="848"/>
      <c r="F492" s="848"/>
      <c r="G492" s="564" t="s">
        <v>674</v>
      </c>
      <c r="H492" s="574">
        <v>1</v>
      </c>
      <c r="I492" s="43"/>
      <c r="J492" s="451">
        <f>I492*1.2</f>
        <v>0</v>
      </c>
      <c r="K492" s="575">
        <f>H492*I492</f>
        <v>0</v>
      </c>
      <c r="L492" s="451">
        <f>K492*1.2</f>
        <v>0</v>
      </c>
    </row>
    <row r="493" spans="1:10" s="561" customFormat="1" ht="12" customHeight="1">
      <c r="A493" s="69"/>
      <c r="B493" s="572"/>
      <c r="C493" s="573"/>
      <c r="D493" s="573"/>
      <c r="E493" s="573"/>
      <c r="F493" s="573"/>
      <c r="G493" s="573"/>
      <c r="H493" s="564"/>
      <c r="I493" s="573"/>
      <c r="J493" s="573"/>
    </row>
    <row r="494" spans="1:10" s="561" customFormat="1" ht="13.5">
      <c r="A494" s="566">
        <v>31</v>
      </c>
      <c r="B494" s="847" t="s">
        <v>1109</v>
      </c>
      <c r="C494" s="847"/>
      <c r="D494" s="847"/>
      <c r="E494" s="847"/>
      <c r="F494" s="847"/>
      <c r="G494" s="564"/>
      <c r="H494" s="574"/>
      <c r="I494" s="569"/>
      <c r="J494" s="569"/>
    </row>
    <row r="495" spans="1:10" s="561" customFormat="1" ht="15.75" customHeight="1">
      <c r="A495" s="69"/>
      <c r="B495" s="857" t="s">
        <v>626</v>
      </c>
      <c r="C495" s="857"/>
      <c r="D495" s="857"/>
      <c r="E495" s="857"/>
      <c r="F495" s="857"/>
      <c r="G495" s="564"/>
      <c r="H495" s="574"/>
      <c r="I495" s="569"/>
      <c r="J495" s="569"/>
    </row>
    <row r="496" spans="1:12" s="561" customFormat="1" ht="15.75" customHeight="1">
      <c r="A496" s="69"/>
      <c r="B496" s="857" t="s">
        <v>280</v>
      </c>
      <c r="C496" s="857"/>
      <c r="D496" s="857"/>
      <c r="E496" s="857"/>
      <c r="F496" s="857"/>
      <c r="G496" s="564" t="s">
        <v>201</v>
      </c>
      <c r="H496" s="574">
        <v>3</v>
      </c>
      <c r="I496" s="41"/>
      <c r="J496" s="451">
        <f>I496*1.2</f>
        <v>0</v>
      </c>
      <c r="K496" s="575">
        <f>H496*I496</f>
        <v>0</v>
      </c>
      <c r="L496" s="451">
        <f>K496*1.2</f>
        <v>0</v>
      </c>
    </row>
    <row r="497" spans="1:10" s="561" customFormat="1" ht="15.75" customHeight="1">
      <c r="A497" s="69"/>
      <c r="B497" s="857" t="s">
        <v>611</v>
      </c>
      <c r="C497" s="857"/>
      <c r="D497" s="857"/>
      <c r="E497" s="857"/>
      <c r="F497" s="857"/>
      <c r="G497" s="564"/>
      <c r="H497" s="574"/>
      <c r="I497" s="569"/>
      <c r="J497" s="569"/>
    </row>
    <row r="498" spans="1:12" s="561" customFormat="1" ht="15.75" customHeight="1">
      <c r="A498" s="69"/>
      <c r="B498" s="857" t="s">
        <v>280</v>
      </c>
      <c r="C498" s="857"/>
      <c r="D498" s="857"/>
      <c r="E498" s="857"/>
      <c r="F498" s="857"/>
      <c r="G498" s="564" t="s">
        <v>201</v>
      </c>
      <c r="H498" s="574">
        <v>20</v>
      </c>
      <c r="I498" s="41"/>
      <c r="J498" s="451">
        <f>I498*1.2</f>
        <v>0</v>
      </c>
      <c r="K498" s="575">
        <f>H498*I498</f>
        <v>0</v>
      </c>
      <c r="L498" s="451">
        <f>K498*1.2</f>
        <v>0</v>
      </c>
    </row>
    <row r="499" spans="1:12" s="561" customFormat="1" ht="15.75" customHeight="1">
      <c r="A499" s="69"/>
      <c r="B499" s="857" t="s">
        <v>278</v>
      </c>
      <c r="C499" s="857"/>
      <c r="D499" s="857"/>
      <c r="E499" s="857"/>
      <c r="F499" s="857"/>
      <c r="G499" s="564" t="s">
        <v>201</v>
      </c>
      <c r="H499" s="574">
        <v>4</v>
      </c>
      <c r="I499" s="41"/>
      <c r="J499" s="451">
        <f>I499*1.2</f>
        <v>0</v>
      </c>
      <c r="K499" s="575">
        <f>H499*I499</f>
        <v>0</v>
      </c>
      <c r="L499" s="451">
        <f>K499*1.2</f>
        <v>0</v>
      </c>
    </row>
    <row r="500" spans="1:12" s="561" customFormat="1" ht="15.75" customHeight="1">
      <c r="A500" s="69"/>
      <c r="B500" s="857" t="s">
        <v>617</v>
      </c>
      <c r="C500" s="857"/>
      <c r="D500" s="857"/>
      <c r="E500" s="857"/>
      <c r="F500" s="857"/>
      <c r="G500" s="564" t="s">
        <v>201</v>
      </c>
      <c r="H500" s="574">
        <v>8</v>
      </c>
      <c r="I500" s="41"/>
      <c r="J500" s="451">
        <f>I500*1.2</f>
        <v>0</v>
      </c>
      <c r="K500" s="575">
        <f>H500*I500</f>
        <v>0</v>
      </c>
      <c r="L500" s="451">
        <f>K500*1.2</f>
        <v>0</v>
      </c>
    </row>
    <row r="501" spans="1:10" s="561" customFormat="1" ht="15.75" customHeight="1">
      <c r="A501" s="69"/>
      <c r="B501" s="857" t="s">
        <v>627</v>
      </c>
      <c r="C501" s="857"/>
      <c r="D501" s="857"/>
      <c r="E501" s="857"/>
      <c r="F501" s="857"/>
      <c r="G501" s="564"/>
      <c r="H501" s="574"/>
      <c r="I501" s="569"/>
      <c r="J501" s="569"/>
    </row>
    <row r="502" spans="1:12" s="561" customFormat="1" ht="15.75" customHeight="1">
      <c r="A502" s="69"/>
      <c r="B502" s="857" t="s">
        <v>282</v>
      </c>
      <c r="C502" s="857"/>
      <c r="D502" s="857"/>
      <c r="E502" s="857"/>
      <c r="F502" s="857"/>
      <c r="G502" s="564" t="s">
        <v>201</v>
      </c>
      <c r="H502" s="574">
        <v>5</v>
      </c>
      <c r="I502" s="41"/>
      <c r="J502" s="451">
        <f>I502*1.2</f>
        <v>0</v>
      </c>
      <c r="K502" s="575">
        <f>H502*I502</f>
        <v>0</v>
      </c>
      <c r="L502" s="451">
        <f>K502*1.2</f>
        <v>0</v>
      </c>
    </row>
    <row r="503" spans="1:12" s="561" customFormat="1" ht="15.75" customHeight="1">
      <c r="A503" s="69"/>
      <c r="B503" s="857" t="s">
        <v>283</v>
      </c>
      <c r="C503" s="857"/>
      <c r="D503" s="857"/>
      <c r="E503" s="857"/>
      <c r="F503" s="857"/>
      <c r="G503" s="564" t="s">
        <v>201</v>
      </c>
      <c r="H503" s="574">
        <v>2</v>
      </c>
      <c r="I503" s="41"/>
      <c r="J503" s="451">
        <f>I503*1.2</f>
        <v>0</v>
      </c>
      <c r="K503" s="575">
        <f>H503*I503</f>
        <v>0</v>
      </c>
      <c r="L503" s="451">
        <f>K503*1.2</f>
        <v>0</v>
      </c>
    </row>
    <row r="504" spans="1:12" s="561" customFormat="1" ht="17.25" customHeight="1">
      <c r="A504" s="599"/>
      <c r="B504" s="856"/>
      <c r="C504" s="856"/>
      <c r="D504" s="856"/>
      <c r="E504" s="856"/>
      <c r="F504" s="856"/>
      <c r="G504" s="582"/>
      <c r="H504" s="586"/>
      <c r="I504" s="584"/>
      <c r="J504" s="584"/>
      <c r="K504" s="584"/>
      <c r="L504" s="584"/>
    </row>
    <row r="505" spans="1:12" s="561" customFormat="1" ht="16.5" customHeight="1">
      <c r="A505" s="69"/>
      <c r="B505" s="589"/>
      <c r="C505" s="614" t="s">
        <v>1132</v>
      </c>
      <c r="D505" s="615">
        <f>A393</f>
        <v>4</v>
      </c>
      <c r="E505" s="589" t="str">
        <f>B393</f>
        <v>РАСХЛАДНИ АГРЕГАТ - ТОПЛОТНА ПОДСТАНИЦА</v>
      </c>
      <c r="F505" s="589"/>
      <c r="G505" s="615"/>
      <c r="H505" s="589"/>
      <c r="I505" s="589"/>
      <c r="J505" s="616"/>
      <c r="K505" s="616">
        <f>SUM(K398:K503)</f>
        <v>0</v>
      </c>
      <c r="L505" s="616">
        <f>SUM(L398:L503)</f>
        <v>0</v>
      </c>
    </row>
    <row r="506" spans="1:10" s="561" customFormat="1" ht="16.5" customHeight="1">
      <c r="A506" s="69"/>
      <c r="B506" s="69"/>
      <c r="C506" s="230"/>
      <c r="D506" s="564"/>
      <c r="E506" s="69"/>
      <c r="F506" s="69"/>
      <c r="G506" s="564"/>
      <c r="H506" s="69"/>
      <c r="I506" s="69"/>
      <c r="J506" s="569"/>
    </row>
    <row r="507" spans="1:10" s="561" customFormat="1" ht="16.5" customHeight="1">
      <c r="A507" s="69"/>
      <c r="B507" s="69"/>
      <c r="C507" s="230"/>
      <c r="D507" s="564"/>
      <c r="E507" s="69"/>
      <c r="F507" s="69"/>
      <c r="G507" s="564"/>
      <c r="H507" s="69"/>
      <c r="I507" s="69"/>
      <c r="J507" s="569"/>
    </row>
    <row r="508" spans="1:12" s="561" customFormat="1" ht="17.25" customHeight="1" thickBot="1">
      <c r="A508" s="570">
        <v>5</v>
      </c>
      <c r="B508" s="855" t="s">
        <v>1133</v>
      </c>
      <c r="C508" s="855"/>
      <c r="D508" s="855"/>
      <c r="E508" s="855"/>
      <c r="F508" s="855"/>
      <c r="G508" s="855"/>
      <c r="H508" s="855"/>
      <c r="I508" s="855"/>
      <c r="J508" s="571"/>
      <c r="K508" s="571"/>
      <c r="L508" s="571"/>
    </row>
    <row r="509" spans="1:12" s="561" customFormat="1" ht="12.75" customHeight="1">
      <c r="A509" s="566"/>
      <c r="B509" s="225"/>
      <c r="C509" s="225"/>
      <c r="D509" s="225"/>
      <c r="E509" s="225"/>
      <c r="F509" s="225"/>
      <c r="G509" s="564"/>
      <c r="H509" s="567"/>
      <c r="I509" s="568"/>
      <c r="J509" s="569"/>
      <c r="K509" s="569"/>
      <c r="L509" s="569"/>
    </row>
    <row r="510" spans="1:10" s="561" customFormat="1" ht="149.25" customHeight="1">
      <c r="A510" s="566">
        <v>1</v>
      </c>
      <c r="B510" s="848" t="s">
        <v>1100</v>
      </c>
      <c r="C510" s="848"/>
      <c r="D510" s="848"/>
      <c r="E510" s="848"/>
      <c r="F510" s="848"/>
      <c r="G510" s="564"/>
      <c r="H510" s="574"/>
      <c r="I510" s="569"/>
      <c r="J510" s="569"/>
    </row>
    <row r="511" spans="1:10" s="561" customFormat="1" ht="12.75" customHeight="1">
      <c r="A511" s="566"/>
      <c r="B511" s="225"/>
      <c r="C511" s="225"/>
      <c r="D511" s="225"/>
      <c r="E511" s="225"/>
      <c r="F511" s="225"/>
      <c r="G511" s="564"/>
      <c r="H511" s="567"/>
      <c r="I511" s="568"/>
      <c r="J511" s="569"/>
    </row>
    <row r="512" spans="1:10" s="561" customFormat="1" ht="118.5" customHeight="1">
      <c r="A512" s="566"/>
      <c r="B512" s="848" t="s">
        <v>1101</v>
      </c>
      <c r="C512" s="848"/>
      <c r="D512" s="848"/>
      <c r="E512" s="848"/>
      <c r="F512" s="848"/>
      <c r="G512" s="564"/>
      <c r="H512" s="574"/>
      <c r="I512" s="569"/>
      <c r="J512" s="569"/>
    </row>
    <row r="513" spans="1:12" s="561" customFormat="1" ht="105.75" customHeight="1">
      <c r="A513" s="566"/>
      <c r="B513" s="848" t="s">
        <v>1102</v>
      </c>
      <c r="C513" s="848"/>
      <c r="D513" s="848"/>
      <c r="E513" s="848"/>
      <c r="F513" s="848"/>
      <c r="G513" s="564" t="s">
        <v>293</v>
      </c>
      <c r="H513" s="574">
        <v>5</v>
      </c>
      <c r="I513" s="41"/>
      <c r="J513" s="451">
        <f>I513*1.2</f>
        <v>0</v>
      </c>
      <c r="K513" s="575">
        <f>H513*I513</f>
        <v>0</v>
      </c>
      <c r="L513" s="451">
        <f>K513*1.2</f>
        <v>0</v>
      </c>
    </row>
    <row r="514" spans="1:12" s="561" customFormat="1" ht="12.75" customHeight="1">
      <c r="A514" s="566"/>
      <c r="B514" s="225"/>
      <c r="C514" s="225"/>
      <c r="D514" s="225"/>
      <c r="E514" s="225"/>
      <c r="F514" s="225"/>
      <c r="G514" s="564"/>
      <c r="H514" s="567"/>
      <c r="I514" s="568"/>
      <c r="J514" s="451"/>
      <c r="K514" s="575"/>
      <c r="L514" s="451"/>
    </row>
    <row r="515" spans="1:10" s="561" customFormat="1" ht="47.25" customHeight="1">
      <c r="A515" s="566">
        <v>2</v>
      </c>
      <c r="B515" s="848" t="s">
        <v>1197</v>
      </c>
      <c r="C515" s="848"/>
      <c r="D515" s="848"/>
      <c r="E515" s="848"/>
      <c r="F515" s="848"/>
      <c r="G515" s="564"/>
      <c r="H515" s="574"/>
      <c r="I515" s="569"/>
      <c r="J515" s="569"/>
    </row>
    <row r="516" spans="1:12" s="561" customFormat="1" ht="15.75" customHeight="1">
      <c r="A516" s="69"/>
      <c r="B516" s="857" t="s">
        <v>281</v>
      </c>
      <c r="C516" s="857"/>
      <c r="D516" s="857"/>
      <c r="E516" s="857"/>
      <c r="F516" s="857"/>
      <c r="G516" s="564" t="s">
        <v>201</v>
      </c>
      <c r="H516" s="574">
        <v>1</v>
      </c>
      <c r="I516" s="41"/>
      <c r="J516" s="451">
        <f>I516*1.2</f>
        <v>0</v>
      </c>
      <c r="K516" s="575">
        <f>H516*I516</f>
        <v>0</v>
      </c>
      <c r="L516" s="451">
        <f>K516*1.2</f>
        <v>0</v>
      </c>
    </row>
    <row r="517" spans="1:10" s="561" customFormat="1" ht="13.5" customHeight="1">
      <c r="A517" s="69"/>
      <c r="B517" s="848"/>
      <c r="C517" s="848"/>
      <c r="D517" s="848"/>
      <c r="E517" s="848"/>
      <c r="F517" s="848"/>
      <c r="G517" s="564"/>
      <c r="H517" s="574"/>
      <c r="I517" s="590"/>
      <c r="J517" s="569"/>
    </row>
    <row r="518" spans="1:10" s="561" customFormat="1" ht="61.5" customHeight="1">
      <c r="A518" s="566">
        <v>3</v>
      </c>
      <c r="B518" s="848" t="s">
        <v>1192</v>
      </c>
      <c r="C518" s="848"/>
      <c r="D518" s="848"/>
      <c r="E518" s="848"/>
      <c r="F518" s="848"/>
      <c r="G518" s="564"/>
      <c r="H518" s="574"/>
      <c r="I518" s="569"/>
      <c r="J518" s="569"/>
    </row>
    <row r="519" spans="1:12" s="561" customFormat="1" ht="17.25" customHeight="1">
      <c r="A519" s="69"/>
      <c r="B519" s="848" t="s">
        <v>959</v>
      </c>
      <c r="C519" s="848"/>
      <c r="D519" s="848"/>
      <c r="E519" s="848"/>
      <c r="F519" s="848"/>
      <c r="G519" s="598" t="s">
        <v>609</v>
      </c>
      <c r="H519" s="574">
        <v>35</v>
      </c>
      <c r="I519" s="41"/>
      <c r="J519" s="451">
        <f>I519*1.2</f>
        <v>0</v>
      </c>
      <c r="K519" s="575">
        <f>H519*I519</f>
        <v>0</v>
      </c>
      <c r="L519" s="451">
        <f>K519*1.2</f>
        <v>0</v>
      </c>
    </row>
    <row r="520" spans="1:12" s="561" customFormat="1" ht="17.25" customHeight="1">
      <c r="A520" s="69"/>
      <c r="B520" s="848" t="s">
        <v>960</v>
      </c>
      <c r="C520" s="848"/>
      <c r="D520" s="848"/>
      <c r="E520" s="848"/>
      <c r="F520" s="848"/>
      <c r="G520" s="598" t="s">
        <v>609</v>
      </c>
      <c r="H520" s="574">
        <v>15</v>
      </c>
      <c r="I520" s="41"/>
      <c r="J520" s="451">
        <f>I520*1.2</f>
        <v>0</v>
      </c>
      <c r="K520" s="575">
        <f>H520*I520</f>
        <v>0</v>
      </c>
      <c r="L520" s="451">
        <f>K520*1.2</f>
        <v>0</v>
      </c>
    </row>
    <row r="521" spans="1:12" s="561" customFormat="1" ht="12" customHeight="1" thickBot="1">
      <c r="A521" s="570"/>
      <c r="B521" s="576"/>
      <c r="C521" s="576"/>
      <c r="D521" s="576"/>
      <c r="E521" s="576"/>
      <c r="F521" s="576"/>
      <c r="G521" s="577"/>
      <c r="H521" s="578"/>
      <c r="I521" s="579"/>
      <c r="J521" s="588"/>
      <c r="K521" s="579"/>
      <c r="L521" s="579"/>
    </row>
    <row r="522" spans="1:12" s="561" customFormat="1" ht="15" customHeight="1">
      <c r="A522" s="69"/>
      <c r="B522" s="69"/>
      <c r="C522" s="230" t="s">
        <v>299</v>
      </c>
      <c r="D522" s="564">
        <f>A508</f>
        <v>5</v>
      </c>
      <c r="E522" s="69" t="str">
        <f>B508</f>
        <v>СПЛИТ СИСТЕМИ</v>
      </c>
      <c r="F522" s="69"/>
      <c r="G522" s="564"/>
      <c r="H522" s="69"/>
      <c r="I522" s="69"/>
      <c r="J522" s="569"/>
      <c r="K522" s="569">
        <f>SUM(K513:K520)</f>
        <v>0</v>
      </c>
      <c r="L522" s="569">
        <f>SUM(L513:L520)</f>
        <v>0</v>
      </c>
    </row>
    <row r="523" spans="1:12" s="561" customFormat="1" ht="16.5" customHeight="1" thickBot="1">
      <c r="A523" s="617"/>
      <c r="B523" s="617"/>
      <c r="C523" s="618"/>
      <c r="D523" s="619"/>
      <c r="E523" s="617"/>
      <c r="F523" s="617"/>
      <c r="G523" s="619"/>
      <c r="H523" s="617"/>
      <c r="I523" s="617"/>
      <c r="J523" s="620"/>
      <c r="K523" s="617"/>
      <c r="L523" s="617"/>
    </row>
    <row r="524" spans="1:12" s="561" customFormat="1" ht="13.5">
      <c r="A524" s="69"/>
      <c r="B524" s="69"/>
      <c r="C524" s="230" t="s">
        <v>299</v>
      </c>
      <c r="D524" s="615" t="str">
        <f>A128</f>
        <v>II</v>
      </c>
      <c r="E524" s="589" t="str">
        <f>B128</f>
        <v>МОНТАЖНИ РАДОВИ</v>
      </c>
      <c r="F524" s="589"/>
      <c r="G524" s="564"/>
      <c r="H524" s="69"/>
      <c r="I524" s="69"/>
      <c r="J524" s="569"/>
      <c r="K524" s="616">
        <f>K147+K274+K391+K505+K522</f>
        <v>0</v>
      </c>
      <c r="L524" s="616">
        <f>L147+L274+L391+L505+L522</f>
        <v>0</v>
      </c>
    </row>
    <row r="525" spans="1:12" s="561" customFormat="1" ht="23.25" customHeight="1" thickBot="1">
      <c r="A525" s="577" t="s">
        <v>884</v>
      </c>
      <c r="B525" s="621" t="s">
        <v>1103</v>
      </c>
      <c r="C525" s="621"/>
      <c r="D525" s="621"/>
      <c r="E525" s="621"/>
      <c r="F525" s="621"/>
      <c r="G525" s="622"/>
      <c r="H525" s="623"/>
      <c r="I525" s="623"/>
      <c r="J525" s="624"/>
      <c r="K525" s="623"/>
      <c r="L525" s="623"/>
    </row>
    <row r="526" spans="1:12" s="561" customFormat="1" ht="12" customHeight="1">
      <c r="A526" s="69"/>
      <c r="B526" s="69"/>
      <c r="C526" s="69"/>
      <c r="D526" s="69"/>
      <c r="E526" s="69"/>
      <c r="F526" s="69"/>
      <c r="G526" s="69"/>
      <c r="H526" s="69"/>
      <c r="I526" s="69"/>
      <c r="J526" s="69"/>
      <c r="K526" s="69"/>
      <c r="L526" s="69"/>
    </row>
    <row r="527" spans="1:12" s="561" customFormat="1" ht="199.5" customHeight="1">
      <c r="A527" s="566">
        <v>1</v>
      </c>
      <c r="B527" s="858" t="s">
        <v>592</v>
      </c>
      <c r="C527" s="858"/>
      <c r="D527" s="858"/>
      <c r="E527" s="858"/>
      <c r="F527" s="858"/>
      <c r="G527" s="564" t="s">
        <v>105</v>
      </c>
      <c r="H527" s="574">
        <v>1</v>
      </c>
      <c r="I527" s="11"/>
      <c r="J527" s="451">
        <f>I527*1.2</f>
        <v>0</v>
      </c>
      <c r="K527" s="575">
        <f>H527*I527</f>
        <v>0</v>
      </c>
      <c r="L527" s="451">
        <f>K527*1.2</f>
        <v>0</v>
      </c>
    </row>
    <row r="528" spans="1:10" s="561" customFormat="1" ht="12" customHeight="1">
      <c r="A528" s="69"/>
      <c r="B528" s="69"/>
      <c r="C528" s="69"/>
      <c r="D528" s="69"/>
      <c r="E528" s="69"/>
      <c r="F528" s="69"/>
      <c r="G528" s="565"/>
      <c r="H528" s="590"/>
      <c r="I528" s="590"/>
      <c r="J528" s="415"/>
    </row>
    <row r="529" spans="1:12" s="561" customFormat="1" ht="31.5" customHeight="1">
      <c r="A529" s="566">
        <v>2</v>
      </c>
      <c r="B529" s="848" t="s">
        <v>591</v>
      </c>
      <c r="C529" s="848"/>
      <c r="D529" s="848"/>
      <c r="E529" s="848"/>
      <c r="F529" s="848"/>
      <c r="G529" s="564" t="s">
        <v>105</v>
      </c>
      <c r="H529" s="574">
        <v>1</v>
      </c>
      <c r="I529" s="11"/>
      <c r="J529" s="451">
        <f>I529*1.2</f>
        <v>0</v>
      </c>
      <c r="K529" s="575">
        <f>H529*I529</f>
        <v>0</v>
      </c>
      <c r="L529" s="451">
        <f>K529*1.2</f>
        <v>0</v>
      </c>
    </row>
    <row r="530" spans="1:10" s="561" customFormat="1" ht="12" customHeight="1">
      <c r="A530" s="69"/>
      <c r="B530" s="69"/>
      <c r="C530" s="69"/>
      <c r="D530" s="69"/>
      <c r="E530" s="69"/>
      <c r="F530" s="69"/>
      <c r="G530" s="565"/>
      <c r="H530" s="590"/>
      <c r="I530" s="590"/>
      <c r="J530" s="415"/>
    </row>
    <row r="531" spans="1:12" s="561" customFormat="1" ht="92.25" customHeight="1">
      <c r="A531" s="566">
        <v>3</v>
      </c>
      <c r="B531" s="848" t="s">
        <v>593</v>
      </c>
      <c r="C531" s="865"/>
      <c r="D531" s="865"/>
      <c r="E531" s="865"/>
      <c r="F531" s="865"/>
      <c r="G531" s="564" t="s">
        <v>674</v>
      </c>
      <c r="H531" s="574">
        <v>4</v>
      </c>
      <c r="I531" s="11"/>
      <c r="J531" s="451">
        <f>I531*1.2</f>
        <v>0</v>
      </c>
      <c r="K531" s="575">
        <f>H531*I531</f>
        <v>0</v>
      </c>
      <c r="L531" s="451">
        <f>K531*1.2</f>
        <v>0</v>
      </c>
    </row>
    <row r="532" spans="1:10" s="561" customFormat="1" ht="11.25" customHeight="1">
      <c r="A532" s="69"/>
      <c r="B532" s="69"/>
      <c r="C532" s="69"/>
      <c r="D532" s="69"/>
      <c r="E532" s="69"/>
      <c r="F532" s="69"/>
      <c r="G532" s="565"/>
      <c r="H532" s="590"/>
      <c r="I532" s="590"/>
      <c r="J532" s="415"/>
    </row>
    <row r="533" spans="1:12" s="561" customFormat="1" ht="61.5" customHeight="1">
      <c r="A533" s="566">
        <v>4</v>
      </c>
      <c r="B533" s="848" t="s">
        <v>594</v>
      </c>
      <c r="C533" s="848"/>
      <c r="D533" s="848"/>
      <c r="E533" s="848"/>
      <c r="F533" s="848"/>
      <c r="G533" s="564" t="s">
        <v>674</v>
      </c>
      <c r="H533" s="574">
        <v>1</v>
      </c>
      <c r="I533" s="11"/>
      <c r="J533" s="451">
        <f>I533*1.2</f>
        <v>0</v>
      </c>
      <c r="K533" s="575">
        <f>H533*I533</f>
        <v>0</v>
      </c>
      <c r="L533" s="451">
        <f>K533*1.2</f>
        <v>0</v>
      </c>
    </row>
    <row r="534" spans="1:10" s="561" customFormat="1" ht="12" customHeight="1">
      <c r="A534" s="69"/>
      <c r="B534" s="69"/>
      <c r="C534" s="69"/>
      <c r="D534" s="69"/>
      <c r="E534" s="69"/>
      <c r="F534" s="69"/>
      <c r="G534" s="565"/>
      <c r="H534" s="590"/>
      <c r="I534" s="590"/>
      <c r="J534" s="415"/>
    </row>
    <row r="535" spans="1:12" s="561" customFormat="1" ht="78.75" customHeight="1">
      <c r="A535" s="566">
        <v>5</v>
      </c>
      <c r="B535" s="848" t="s">
        <v>595</v>
      </c>
      <c r="C535" s="848"/>
      <c r="D535" s="848"/>
      <c r="E535" s="848"/>
      <c r="F535" s="848"/>
      <c r="G535" s="564" t="s">
        <v>105</v>
      </c>
      <c r="H535" s="574">
        <v>1</v>
      </c>
      <c r="I535" s="11"/>
      <c r="J535" s="451">
        <f>I535*1.2</f>
        <v>0</v>
      </c>
      <c r="K535" s="575">
        <f>H535*I535</f>
        <v>0</v>
      </c>
      <c r="L535" s="451">
        <f>K535*1.2</f>
        <v>0</v>
      </c>
    </row>
    <row r="536" spans="1:10" s="561" customFormat="1" ht="14.25" customHeight="1">
      <c r="A536" s="69"/>
      <c r="B536" s="69"/>
      <c r="C536" s="69"/>
      <c r="D536" s="69"/>
      <c r="E536" s="69"/>
      <c r="F536" s="69"/>
      <c r="G536" s="565"/>
      <c r="H536" s="590"/>
      <c r="I536" s="590"/>
      <c r="J536" s="415"/>
    </row>
    <row r="537" spans="1:12" s="561" customFormat="1" ht="31.5" customHeight="1">
      <c r="A537" s="566">
        <v>6</v>
      </c>
      <c r="B537" s="848" t="s">
        <v>596</v>
      </c>
      <c r="C537" s="848"/>
      <c r="D537" s="848"/>
      <c r="E537" s="848"/>
      <c r="F537" s="848"/>
      <c r="G537" s="564" t="s">
        <v>105</v>
      </c>
      <c r="H537" s="574">
        <v>1</v>
      </c>
      <c r="I537" s="11"/>
      <c r="J537" s="451">
        <f>I537*1.2</f>
        <v>0</v>
      </c>
      <c r="K537" s="575">
        <f>H537*I537</f>
        <v>0</v>
      </c>
      <c r="L537" s="451">
        <f>K537*1.2</f>
        <v>0</v>
      </c>
    </row>
    <row r="538" spans="1:10" s="561" customFormat="1" ht="13.5">
      <c r="A538" s="69"/>
      <c r="B538" s="69"/>
      <c r="C538" s="69"/>
      <c r="D538" s="69"/>
      <c r="E538" s="69"/>
      <c r="F538" s="69"/>
      <c r="G538" s="565"/>
      <c r="H538" s="590"/>
      <c r="I538" s="590"/>
      <c r="J538" s="415"/>
    </row>
    <row r="539" spans="1:12" s="561" customFormat="1" ht="87.75" customHeight="1">
      <c r="A539" s="566">
        <v>8</v>
      </c>
      <c r="B539" s="848" t="s">
        <v>597</v>
      </c>
      <c r="C539" s="848"/>
      <c r="D539" s="848"/>
      <c r="E539" s="848"/>
      <c r="F539" s="848"/>
      <c r="G539" s="564" t="s">
        <v>105</v>
      </c>
      <c r="H539" s="574">
        <v>1</v>
      </c>
      <c r="I539" s="11"/>
      <c r="J539" s="451">
        <f>I539*1.2</f>
        <v>0</v>
      </c>
      <c r="K539" s="575">
        <f>H539*I539</f>
        <v>0</v>
      </c>
      <c r="L539" s="451">
        <f>K539*1.2</f>
        <v>0</v>
      </c>
    </row>
    <row r="540" spans="1:12" s="561" customFormat="1" ht="14.25" thickBot="1">
      <c r="A540" s="621"/>
      <c r="B540" s="625"/>
      <c r="C540" s="625"/>
      <c r="D540" s="621"/>
      <c r="E540" s="623"/>
      <c r="F540" s="577"/>
      <c r="G540" s="577"/>
      <c r="H540" s="623"/>
      <c r="I540" s="623"/>
      <c r="J540" s="623"/>
      <c r="K540" s="623"/>
      <c r="L540" s="623"/>
    </row>
    <row r="541" spans="1:12" s="561" customFormat="1" ht="13.5">
      <c r="A541" s="69"/>
      <c r="B541" s="69"/>
      <c r="C541" s="230" t="s">
        <v>299</v>
      </c>
      <c r="D541" s="564" t="str">
        <f>A525</f>
        <v>III</v>
      </c>
      <c r="E541" s="69" t="str">
        <f>B525</f>
        <v>ПРИПРЕМНО ЗАВРШНИ РАДОВИ</v>
      </c>
      <c r="F541" s="69"/>
      <c r="G541" s="564"/>
      <c r="H541" s="69"/>
      <c r="I541" s="69"/>
      <c r="J541" s="569"/>
      <c r="K541" s="569">
        <f>SUM(K527:K537)</f>
        <v>0</v>
      </c>
      <c r="L541" s="569">
        <f>SUM(L527:L537)</f>
        <v>0</v>
      </c>
    </row>
    <row r="542" spans="1:13" s="561" customFormat="1" ht="14.25" thickBot="1">
      <c r="A542" s="69"/>
      <c r="B542" s="589"/>
      <c r="C542" s="69"/>
      <c r="D542" s="69"/>
      <c r="E542" s="69"/>
      <c r="F542" s="69"/>
      <c r="G542" s="69"/>
      <c r="H542" s="69"/>
      <c r="I542" s="69"/>
      <c r="J542" s="621"/>
      <c r="K542" s="626"/>
      <c r="L542" s="626"/>
      <c r="M542" s="69"/>
    </row>
    <row r="543" spans="1:13" s="561" customFormat="1" ht="20.25" customHeight="1">
      <c r="A543" s="627"/>
      <c r="B543" s="628"/>
      <c r="C543" s="628"/>
      <c r="D543" s="628"/>
      <c r="E543" s="628"/>
      <c r="F543" s="628"/>
      <c r="G543" s="628"/>
      <c r="H543" s="629"/>
      <c r="I543" s="629"/>
      <c r="J543" s="628"/>
      <c r="L543" s="630"/>
      <c r="M543" s="631"/>
    </row>
    <row r="544" spans="1:12" s="561" customFormat="1" ht="13.5">
      <c r="A544" s="632"/>
      <c r="B544" s="615" t="s">
        <v>648</v>
      </c>
      <c r="C544" s="589" t="s">
        <v>599</v>
      </c>
      <c r="D544" s="69"/>
      <c r="E544" s="69"/>
      <c r="F544" s="69"/>
      <c r="G544" s="633"/>
      <c r="H544" s="69"/>
      <c r="I544" s="69"/>
      <c r="L544" s="634"/>
    </row>
    <row r="545" spans="1:12" s="561" customFormat="1" ht="19.5" customHeight="1">
      <c r="A545" s="632"/>
      <c r="B545" s="69"/>
      <c r="C545" s="69"/>
      <c r="D545" s="69"/>
      <c r="E545" s="69"/>
      <c r="F545" s="69"/>
      <c r="G545" s="69"/>
      <c r="H545" s="69"/>
      <c r="I545" s="69"/>
      <c r="L545" s="634"/>
    </row>
    <row r="546" spans="1:12" s="561" customFormat="1" ht="10.5" customHeight="1">
      <c r="A546" s="635"/>
      <c r="B546" s="633"/>
      <c r="C546" s="69"/>
      <c r="D546" s="69"/>
      <c r="E546" s="69"/>
      <c r="F546" s="69"/>
      <c r="G546" s="69"/>
      <c r="H546" s="69"/>
      <c r="K546" s="636"/>
      <c r="L546" s="637"/>
    </row>
    <row r="547" spans="1:12" s="561" customFormat="1" ht="13.5">
      <c r="A547" s="635" t="str">
        <f>A6</f>
        <v>I</v>
      </c>
      <c r="B547" s="633" t="str">
        <f>B6</f>
        <v>ДЕМОНТАЖНИ РАДОВИ</v>
      </c>
      <c r="C547" s="69"/>
      <c r="D547" s="69"/>
      <c r="E547" s="69"/>
      <c r="F547" s="69"/>
      <c r="G547" s="69"/>
      <c r="H547" s="69"/>
      <c r="K547" s="636"/>
      <c r="L547" s="637"/>
    </row>
    <row r="548" spans="1:12" s="561" customFormat="1" ht="12.75" customHeight="1">
      <c r="A548" s="632"/>
      <c r="B548" s="69"/>
      <c r="C548" s="69"/>
      <c r="D548" s="69"/>
      <c r="E548" s="69"/>
      <c r="F548" s="69"/>
      <c r="G548" s="69"/>
      <c r="H548" s="69"/>
      <c r="K548" s="69"/>
      <c r="L548" s="634"/>
    </row>
    <row r="549" spans="1:12" s="561" customFormat="1" ht="15.75" customHeight="1">
      <c r="A549" s="635">
        <f>A9</f>
        <v>1</v>
      </c>
      <c r="B549" s="633" t="str">
        <f>B9</f>
        <v>КОНВЕКТОРСКО И РАДИЈАТОРСКО ГРЕЈАЊЕ И ЦЕВНА МРЕЖА</v>
      </c>
      <c r="C549" s="69"/>
      <c r="D549" s="69"/>
      <c r="E549" s="69"/>
      <c r="F549" s="69"/>
      <c r="G549" s="69"/>
      <c r="H549" s="69"/>
      <c r="K549" s="636">
        <f>K17</f>
        <v>0</v>
      </c>
      <c r="L549" s="637">
        <f>L17</f>
        <v>0</v>
      </c>
    </row>
    <row r="550" spans="1:12" s="561" customFormat="1" ht="12.75" customHeight="1">
      <c r="A550" s="632"/>
      <c r="B550" s="69"/>
      <c r="C550" s="69"/>
      <c r="D550" s="69"/>
      <c r="E550" s="69"/>
      <c r="F550" s="69"/>
      <c r="G550" s="69"/>
      <c r="H550" s="69"/>
      <c r="K550" s="69"/>
      <c r="L550" s="634"/>
    </row>
    <row r="551" spans="1:12" s="561" customFormat="1" ht="30" customHeight="1" thickBot="1">
      <c r="A551" s="635">
        <f>A19</f>
        <v>2</v>
      </c>
      <c r="B551" s="633" t="str">
        <f>B19</f>
        <v>ВЕНТИЛАЦИЈА - КОМОРА, КАНАЛИ, ЕЛЕМЕНТИ ЗА ДИСТРИБУЦИЈУ ВАЗДУХА, РАСХЛАДНО ПОСТРОЈЕЊЕ</v>
      </c>
      <c r="C551" s="69"/>
      <c r="D551" s="69"/>
      <c r="E551" s="69"/>
      <c r="F551" s="69"/>
      <c r="G551" s="69"/>
      <c r="H551" s="69"/>
      <c r="K551" s="626">
        <f>K123</f>
        <v>0</v>
      </c>
      <c r="L551" s="638">
        <f>L123</f>
        <v>0</v>
      </c>
    </row>
    <row r="552" spans="1:12" s="561" customFormat="1" ht="13.5" customHeight="1">
      <c r="A552" s="635"/>
      <c r="B552" s="633"/>
      <c r="C552" s="69"/>
      <c r="D552" s="69"/>
      <c r="E552" s="69"/>
      <c r="F552" s="69"/>
      <c r="G552" s="69"/>
      <c r="H552" s="69"/>
      <c r="K552" s="639">
        <f>SUM(K538:K549)</f>
        <v>0</v>
      </c>
      <c r="L552" s="640">
        <f>SUM(L538:L549)</f>
        <v>0</v>
      </c>
    </row>
    <row r="553" spans="1:12" s="561" customFormat="1" ht="10.5" customHeight="1">
      <c r="A553" s="635"/>
      <c r="B553" s="633"/>
      <c r="C553" s="69"/>
      <c r="D553" s="69"/>
      <c r="E553" s="69"/>
      <c r="F553" s="69"/>
      <c r="G553" s="69"/>
      <c r="H553" s="69"/>
      <c r="K553" s="636"/>
      <c r="L553" s="637"/>
    </row>
    <row r="554" spans="1:12" s="561" customFormat="1" ht="13.5">
      <c r="A554" s="635" t="str">
        <f>A128</f>
        <v>II</v>
      </c>
      <c r="B554" s="633" t="str">
        <f>B128</f>
        <v>МОНТАЖНИ РАДОВИ</v>
      </c>
      <c r="C554" s="69"/>
      <c r="D554" s="69"/>
      <c r="E554" s="69"/>
      <c r="F554" s="69"/>
      <c r="G554" s="69"/>
      <c r="H554" s="69"/>
      <c r="K554" s="636"/>
      <c r="L554" s="637"/>
    </row>
    <row r="555" spans="1:12" s="561" customFormat="1" ht="12.75" customHeight="1">
      <c r="A555" s="632"/>
      <c r="B555" s="69"/>
      <c r="C555" s="69"/>
      <c r="D555" s="69"/>
      <c r="E555" s="69"/>
      <c r="F555" s="69"/>
      <c r="G555" s="69"/>
      <c r="H555" s="69"/>
      <c r="K555" s="69"/>
      <c r="L555" s="634"/>
    </row>
    <row r="556" spans="1:12" s="561" customFormat="1" ht="15.75" customHeight="1">
      <c r="A556" s="635">
        <f>A131</f>
        <v>1</v>
      </c>
      <c r="B556" s="633" t="str">
        <f>B131</f>
        <v>РАДИЈАТОРСКО ГРЕЈАЊЕ</v>
      </c>
      <c r="C556" s="69"/>
      <c r="D556" s="69"/>
      <c r="E556" s="69"/>
      <c r="F556" s="69"/>
      <c r="G556" s="69"/>
      <c r="H556" s="69"/>
      <c r="K556" s="636">
        <f>K147</f>
        <v>0</v>
      </c>
      <c r="L556" s="637">
        <f>L147</f>
        <v>0</v>
      </c>
    </row>
    <row r="557" spans="1:12" s="561" customFormat="1" ht="12.75" customHeight="1">
      <c r="A557" s="632"/>
      <c r="B557" s="69"/>
      <c r="C557" s="69"/>
      <c r="D557" s="69"/>
      <c r="E557" s="69"/>
      <c r="F557" s="69"/>
      <c r="G557" s="69"/>
      <c r="H557" s="69"/>
      <c r="K557" s="69"/>
      <c r="L557" s="634"/>
    </row>
    <row r="558" spans="1:12" s="561" customFormat="1" ht="15.75" customHeight="1">
      <c r="A558" s="635">
        <f>A150</f>
        <v>2</v>
      </c>
      <c r="B558" s="633" t="str">
        <f>B150</f>
        <v>ВЕНТИЛАТОР КОНВЕКТОРИ</v>
      </c>
      <c r="C558" s="69"/>
      <c r="D558" s="69"/>
      <c r="E558" s="69"/>
      <c r="F558" s="69"/>
      <c r="G558" s="69"/>
      <c r="H558" s="69"/>
      <c r="K558" s="636">
        <f>K274</f>
        <v>0</v>
      </c>
      <c r="L558" s="637">
        <f>L274</f>
        <v>0</v>
      </c>
    </row>
    <row r="559" spans="1:12" s="561" customFormat="1" ht="15" customHeight="1">
      <c r="A559" s="632"/>
      <c r="B559" s="69"/>
      <c r="C559" s="69"/>
      <c r="D559" s="69"/>
      <c r="E559" s="69"/>
      <c r="F559" s="69"/>
      <c r="G559" s="69"/>
      <c r="H559" s="69"/>
      <c r="K559" s="69"/>
      <c r="L559" s="634"/>
    </row>
    <row r="560" spans="1:12" s="561" customFormat="1" ht="13.5">
      <c r="A560" s="635">
        <f>A276</f>
        <v>3</v>
      </c>
      <c r="B560" s="633" t="str">
        <f>B276</f>
        <v>ВЕНТИЛАЦИОНИ СИСТЕМ</v>
      </c>
      <c r="C560" s="69"/>
      <c r="D560" s="69"/>
      <c r="E560" s="69"/>
      <c r="F560" s="69"/>
      <c r="G560" s="69"/>
      <c r="H560" s="69"/>
      <c r="K560" s="636">
        <f>K391</f>
        <v>0</v>
      </c>
      <c r="L560" s="637">
        <f>L391</f>
        <v>0</v>
      </c>
    </row>
    <row r="561" spans="1:12" s="561" customFormat="1" ht="15" customHeight="1">
      <c r="A561" s="632"/>
      <c r="B561" s="69"/>
      <c r="C561" s="69"/>
      <c r="D561" s="69"/>
      <c r="E561" s="69"/>
      <c r="F561" s="69"/>
      <c r="G561" s="69"/>
      <c r="H561" s="69"/>
      <c r="K561" s="69"/>
      <c r="L561" s="634"/>
    </row>
    <row r="562" spans="1:12" s="561" customFormat="1" ht="13.5">
      <c r="A562" s="635">
        <f>A393</f>
        <v>4</v>
      </c>
      <c r="B562" s="633" t="str">
        <f>B393</f>
        <v>РАСХЛАДНИ АГРЕГАТ - ТОПЛОТНА ПОДСТАНИЦА</v>
      </c>
      <c r="C562" s="69"/>
      <c r="D562" s="69"/>
      <c r="E562" s="69"/>
      <c r="F562" s="69"/>
      <c r="G562" s="69"/>
      <c r="H562" s="69"/>
      <c r="K562" s="636">
        <f>K505</f>
        <v>0</v>
      </c>
      <c r="L562" s="637">
        <f>L505</f>
        <v>0</v>
      </c>
    </row>
    <row r="563" spans="1:12" s="561" customFormat="1" ht="15" customHeight="1">
      <c r="A563" s="632"/>
      <c r="B563" s="69"/>
      <c r="C563" s="69"/>
      <c r="D563" s="69"/>
      <c r="E563" s="69"/>
      <c r="F563" s="69"/>
      <c r="G563" s="69"/>
      <c r="H563" s="69"/>
      <c r="K563" s="69"/>
      <c r="L563" s="634"/>
    </row>
    <row r="564" spans="1:12" s="561" customFormat="1" ht="14.25" thickBot="1">
      <c r="A564" s="635">
        <f>A508</f>
        <v>5</v>
      </c>
      <c r="B564" s="633" t="str">
        <f>B508</f>
        <v>СПЛИТ СИСТЕМИ</v>
      </c>
      <c r="C564" s="69"/>
      <c r="D564" s="69"/>
      <c r="E564" s="69"/>
      <c r="F564" s="69"/>
      <c r="G564" s="69"/>
      <c r="H564" s="69"/>
      <c r="K564" s="626">
        <f>K522</f>
        <v>0</v>
      </c>
      <c r="L564" s="638">
        <f>L522</f>
        <v>0</v>
      </c>
    </row>
    <row r="565" spans="1:12" s="561" customFormat="1" ht="15.75" customHeight="1">
      <c r="A565" s="635"/>
      <c r="B565" s="633"/>
      <c r="C565" s="69"/>
      <c r="D565" s="69"/>
      <c r="E565" s="69"/>
      <c r="F565" s="69"/>
      <c r="G565" s="69"/>
      <c r="H565" s="69"/>
      <c r="K565" s="636">
        <f>SUM(K556:K564)</f>
        <v>0</v>
      </c>
      <c r="L565" s="637">
        <f>SUM(L556:L564)</f>
        <v>0</v>
      </c>
    </row>
    <row r="566" spans="1:12" s="561" customFormat="1" ht="21.75" customHeight="1">
      <c r="A566" s="632"/>
      <c r="B566" s="69"/>
      <c r="C566" s="69"/>
      <c r="D566" s="69"/>
      <c r="E566" s="69"/>
      <c r="F566" s="69"/>
      <c r="G566" s="69"/>
      <c r="H566" s="69"/>
      <c r="K566" s="69"/>
      <c r="L566" s="634"/>
    </row>
    <row r="567" spans="1:12" s="561" customFormat="1" ht="13.5">
      <c r="A567" s="635" t="str">
        <f>A525</f>
        <v>III</v>
      </c>
      <c r="B567" s="633" t="str">
        <f>B525</f>
        <v>ПРИПРЕМНО ЗАВРШНИ РАДОВИ</v>
      </c>
      <c r="C567" s="69"/>
      <c r="D567" s="69"/>
      <c r="E567" s="69"/>
      <c r="F567" s="69"/>
      <c r="G567" s="69"/>
      <c r="H567" s="69"/>
      <c r="K567" s="636">
        <f>K541</f>
        <v>0</v>
      </c>
      <c r="L567" s="637">
        <f>L541</f>
        <v>0</v>
      </c>
    </row>
    <row r="568" spans="1:12" s="561" customFormat="1" ht="20.25" customHeight="1">
      <c r="A568" s="635"/>
      <c r="B568" s="633"/>
      <c r="C568" s="69"/>
      <c r="D568" s="69"/>
      <c r="E568" s="69"/>
      <c r="F568" s="69"/>
      <c r="G568" s="69"/>
      <c r="H568" s="69"/>
      <c r="K568" s="69"/>
      <c r="L568" s="634"/>
    </row>
    <row r="569" spans="1:12" s="561" customFormat="1" ht="15.75" customHeight="1" thickBot="1">
      <c r="A569" s="632"/>
      <c r="B569" s="589"/>
      <c r="C569" s="69"/>
      <c r="D569" s="69"/>
      <c r="E569" s="69"/>
      <c r="F569" s="69"/>
      <c r="G569" s="641"/>
      <c r="H569" s="69"/>
      <c r="K569" s="569"/>
      <c r="L569" s="642"/>
    </row>
    <row r="570" spans="1:12" s="561" customFormat="1" ht="15.75" customHeight="1" thickBot="1">
      <c r="A570" s="643" t="s">
        <v>598</v>
      </c>
      <c r="B570" s="644"/>
      <c r="C570" s="644"/>
      <c r="D570" s="644"/>
      <c r="E570" s="644"/>
      <c r="F570" s="644"/>
      <c r="G570" s="644"/>
      <c r="H570" s="644"/>
      <c r="I570" s="644"/>
      <c r="J570" s="644"/>
      <c r="K570" s="645">
        <f>K552+K565+K567</f>
        <v>0</v>
      </c>
      <c r="L570" s="646">
        <f>L552+L565+L567</f>
        <v>0</v>
      </c>
    </row>
    <row r="571" spans="11:12" ht="12.75">
      <c r="K571" s="647"/>
      <c r="L571" s="648"/>
    </row>
  </sheetData>
  <sheetProtection sheet="1" objects="1" scenarios="1"/>
  <mergeCells count="434">
    <mergeCell ref="B539:F539"/>
    <mergeCell ref="B529:F529"/>
    <mergeCell ref="B531:F531"/>
    <mergeCell ref="B533:F533"/>
    <mergeCell ref="B535:F535"/>
    <mergeCell ref="B519:F519"/>
    <mergeCell ref="B520:F520"/>
    <mergeCell ref="B527:F527"/>
    <mergeCell ref="B537:F537"/>
    <mergeCell ref="B515:F515"/>
    <mergeCell ref="B516:F516"/>
    <mergeCell ref="B517:F517"/>
    <mergeCell ref="B518:F518"/>
    <mergeCell ref="B508:I508"/>
    <mergeCell ref="B510:F510"/>
    <mergeCell ref="B512:F512"/>
    <mergeCell ref="B513:F513"/>
    <mergeCell ref="B501:F501"/>
    <mergeCell ref="B502:F502"/>
    <mergeCell ref="B503:F503"/>
    <mergeCell ref="B504:F504"/>
    <mergeCell ref="B497:F497"/>
    <mergeCell ref="B498:F498"/>
    <mergeCell ref="B499:F499"/>
    <mergeCell ref="B500:F500"/>
    <mergeCell ref="B492:F492"/>
    <mergeCell ref="B494:F494"/>
    <mergeCell ref="B495:F495"/>
    <mergeCell ref="B496:F496"/>
    <mergeCell ref="B488:F488"/>
    <mergeCell ref="B489:F489"/>
    <mergeCell ref="B490:F490"/>
    <mergeCell ref="B491:F491"/>
    <mergeCell ref="B484:F484"/>
    <mergeCell ref="B485:F485"/>
    <mergeCell ref="B486:F486"/>
    <mergeCell ref="B487:C487"/>
    <mergeCell ref="B480:F480"/>
    <mergeCell ref="B481:F481"/>
    <mergeCell ref="B482:F482"/>
    <mergeCell ref="B483:F483"/>
    <mergeCell ref="B476:F476"/>
    <mergeCell ref="B477:F477"/>
    <mergeCell ref="B478:F478"/>
    <mergeCell ref="B479:F479"/>
    <mergeCell ref="B472:F472"/>
    <mergeCell ref="B473:C473"/>
    <mergeCell ref="B474:F474"/>
    <mergeCell ref="B475:F475"/>
    <mergeCell ref="B468:F468"/>
    <mergeCell ref="B469:F469"/>
    <mergeCell ref="B470:F470"/>
    <mergeCell ref="B471:F471"/>
    <mergeCell ref="B464:C464"/>
    <mergeCell ref="B465:F465"/>
    <mergeCell ref="B466:F466"/>
    <mergeCell ref="B467:F467"/>
    <mergeCell ref="B460:F460"/>
    <mergeCell ref="B461:F461"/>
    <mergeCell ref="B462:F462"/>
    <mergeCell ref="B463:F463"/>
    <mergeCell ref="B456:F456"/>
    <mergeCell ref="B457:F457"/>
    <mergeCell ref="B458:F458"/>
    <mergeCell ref="B459:F459"/>
    <mergeCell ref="B452:F452"/>
    <mergeCell ref="B453:C453"/>
    <mergeCell ref="B454:F454"/>
    <mergeCell ref="B455:F455"/>
    <mergeCell ref="B446:F446"/>
    <mergeCell ref="B448:F448"/>
    <mergeCell ref="B450:F450"/>
    <mergeCell ref="B451:F451"/>
    <mergeCell ref="B441:F441"/>
    <mergeCell ref="B442:F442"/>
    <mergeCell ref="B443:F443"/>
    <mergeCell ref="B444:F444"/>
    <mergeCell ref="B436:F436"/>
    <mergeCell ref="B437:F437"/>
    <mergeCell ref="B439:F439"/>
    <mergeCell ref="B440:F440"/>
    <mergeCell ref="B431:F431"/>
    <mergeCell ref="B432:F432"/>
    <mergeCell ref="B434:F434"/>
    <mergeCell ref="B435:F435"/>
    <mergeCell ref="B426:F426"/>
    <mergeCell ref="B427:F427"/>
    <mergeCell ref="B429:F429"/>
    <mergeCell ref="B430:F430"/>
    <mergeCell ref="B420:F420"/>
    <mergeCell ref="B422:F422"/>
    <mergeCell ref="B423:F423"/>
    <mergeCell ref="B425:F425"/>
    <mergeCell ref="B415:F415"/>
    <mergeCell ref="B416:C416"/>
    <mergeCell ref="B417:F417"/>
    <mergeCell ref="B419:F419"/>
    <mergeCell ref="B407:F407"/>
    <mergeCell ref="B409:F409"/>
    <mergeCell ref="B411:F411"/>
    <mergeCell ref="B413:F413"/>
    <mergeCell ref="B400:F400"/>
    <mergeCell ref="B401:F401"/>
    <mergeCell ref="B403:F403"/>
    <mergeCell ref="B405:F405"/>
    <mergeCell ref="B393:H393"/>
    <mergeCell ref="B396:F396"/>
    <mergeCell ref="B397:F397"/>
    <mergeCell ref="B398:F398"/>
    <mergeCell ref="B387:F387"/>
    <mergeCell ref="B388:F388"/>
    <mergeCell ref="B389:F389"/>
    <mergeCell ref="B392:F392"/>
    <mergeCell ref="B383:F383"/>
    <mergeCell ref="B384:F384"/>
    <mergeCell ref="B385:F385"/>
    <mergeCell ref="B386:F386"/>
    <mergeCell ref="B379:F379"/>
    <mergeCell ref="B380:F380"/>
    <mergeCell ref="B381:F381"/>
    <mergeCell ref="B382:F382"/>
    <mergeCell ref="B375:F375"/>
    <mergeCell ref="B376:F376"/>
    <mergeCell ref="B377:F377"/>
    <mergeCell ref="B378:F378"/>
    <mergeCell ref="B371:F371"/>
    <mergeCell ref="B372:F372"/>
    <mergeCell ref="B373:F373"/>
    <mergeCell ref="B374:F374"/>
    <mergeCell ref="B366:F366"/>
    <mergeCell ref="B368:F368"/>
    <mergeCell ref="B369:F369"/>
    <mergeCell ref="B370:F370"/>
    <mergeCell ref="B362:F362"/>
    <mergeCell ref="B363:F363"/>
    <mergeCell ref="B364:F364"/>
    <mergeCell ref="B365:F365"/>
    <mergeCell ref="B358:F358"/>
    <mergeCell ref="B359:F359"/>
    <mergeCell ref="B360:F360"/>
    <mergeCell ref="B361:F361"/>
    <mergeCell ref="B353:D353"/>
    <mergeCell ref="B354:D354"/>
    <mergeCell ref="B356:F356"/>
    <mergeCell ref="B357:F357"/>
    <mergeCell ref="B349:F349"/>
    <mergeCell ref="B350:D350"/>
    <mergeCell ref="B351:D351"/>
    <mergeCell ref="B352:D352"/>
    <mergeCell ref="B345:F345"/>
    <mergeCell ref="B346:F346"/>
    <mergeCell ref="B347:F347"/>
    <mergeCell ref="B348:F348"/>
    <mergeCell ref="B341:F341"/>
    <mergeCell ref="B342:F342"/>
    <mergeCell ref="B343:F343"/>
    <mergeCell ref="B344:F344"/>
    <mergeCell ref="B337:F337"/>
    <mergeCell ref="B338:F338"/>
    <mergeCell ref="B339:F339"/>
    <mergeCell ref="B340:F340"/>
    <mergeCell ref="B333:F333"/>
    <mergeCell ref="B334:F334"/>
    <mergeCell ref="B335:F335"/>
    <mergeCell ref="B336:F336"/>
    <mergeCell ref="B329:F329"/>
    <mergeCell ref="B330:F330"/>
    <mergeCell ref="B331:F331"/>
    <mergeCell ref="B332:F332"/>
    <mergeCell ref="B325:F325"/>
    <mergeCell ref="B326:F326"/>
    <mergeCell ref="B327:F327"/>
    <mergeCell ref="B328:F328"/>
    <mergeCell ref="B321:F321"/>
    <mergeCell ref="B322:F322"/>
    <mergeCell ref="B323:F323"/>
    <mergeCell ref="B324:F324"/>
    <mergeCell ref="B317:F317"/>
    <mergeCell ref="B318:F318"/>
    <mergeCell ref="B319:F319"/>
    <mergeCell ref="B320:F320"/>
    <mergeCell ref="B313:F313"/>
    <mergeCell ref="B314:F314"/>
    <mergeCell ref="B315:F315"/>
    <mergeCell ref="B316:F316"/>
    <mergeCell ref="B307:F307"/>
    <mergeCell ref="B308:F308"/>
    <mergeCell ref="B310:F310"/>
    <mergeCell ref="B312:F312"/>
    <mergeCell ref="B303:F303"/>
    <mergeCell ref="B304:F304"/>
    <mergeCell ref="B305:C305"/>
    <mergeCell ref="B306:F306"/>
    <mergeCell ref="B297:F297"/>
    <mergeCell ref="B298:F298"/>
    <mergeCell ref="B300:F300"/>
    <mergeCell ref="B302:C302"/>
    <mergeCell ref="B293:F293"/>
    <mergeCell ref="B294:F294"/>
    <mergeCell ref="B295:C295"/>
    <mergeCell ref="B296:F296"/>
    <mergeCell ref="B287:F287"/>
    <mergeCell ref="B288:F288"/>
    <mergeCell ref="B290:F290"/>
    <mergeCell ref="B292:C292"/>
    <mergeCell ref="B283:F283"/>
    <mergeCell ref="B284:F284"/>
    <mergeCell ref="B285:C285"/>
    <mergeCell ref="B286:F286"/>
    <mergeCell ref="B279:F279"/>
    <mergeCell ref="B280:F280"/>
    <mergeCell ref="B281:C281"/>
    <mergeCell ref="B282:C282"/>
    <mergeCell ref="B271:C271"/>
    <mergeCell ref="B272:F272"/>
    <mergeCell ref="B276:F276"/>
    <mergeCell ref="B278:F278"/>
    <mergeCell ref="B267:F267"/>
    <mergeCell ref="B268:F268"/>
    <mergeCell ref="B269:F269"/>
    <mergeCell ref="B270:F270"/>
    <mergeCell ref="B262:F262"/>
    <mergeCell ref="B263:F263"/>
    <mergeCell ref="B264:F264"/>
    <mergeCell ref="B266:F266"/>
    <mergeCell ref="B257:F257"/>
    <mergeCell ref="B258:F258"/>
    <mergeCell ref="B259:F259"/>
    <mergeCell ref="B261:F261"/>
    <mergeCell ref="B253:F253"/>
    <mergeCell ref="B254:F254"/>
    <mergeCell ref="B255:F255"/>
    <mergeCell ref="B256:F256"/>
    <mergeCell ref="B249:F249"/>
    <mergeCell ref="B250:F250"/>
    <mergeCell ref="B251:F251"/>
    <mergeCell ref="B252:F252"/>
    <mergeCell ref="B244:F244"/>
    <mergeCell ref="B245:F245"/>
    <mergeCell ref="B246:F246"/>
    <mergeCell ref="B247:F247"/>
    <mergeCell ref="B240:F240"/>
    <mergeCell ref="B241:F241"/>
    <mergeCell ref="B242:F242"/>
    <mergeCell ref="B243:F243"/>
    <mergeCell ref="B236:F236"/>
    <mergeCell ref="B237:F237"/>
    <mergeCell ref="B238:F238"/>
    <mergeCell ref="B239:F239"/>
    <mergeCell ref="B232:F232"/>
    <mergeCell ref="B233:F233"/>
    <mergeCell ref="B234:F234"/>
    <mergeCell ref="B235:F235"/>
    <mergeCell ref="B228:F228"/>
    <mergeCell ref="B229:F229"/>
    <mergeCell ref="B230:F230"/>
    <mergeCell ref="B231:C231"/>
    <mergeCell ref="B224:F224"/>
    <mergeCell ref="B225:F225"/>
    <mergeCell ref="B226:F226"/>
    <mergeCell ref="B227:F227"/>
    <mergeCell ref="B220:F220"/>
    <mergeCell ref="B221:F221"/>
    <mergeCell ref="B222:F222"/>
    <mergeCell ref="B223:F223"/>
    <mergeCell ref="B215:F215"/>
    <mergeCell ref="B217:F217"/>
    <mergeCell ref="B218:C218"/>
    <mergeCell ref="B219:F219"/>
    <mergeCell ref="B210:F210"/>
    <mergeCell ref="B211:F211"/>
    <mergeCell ref="B212:F212"/>
    <mergeCell ref="B213:F213"/>
    <mergeCell ref="B206:F206"/>
    <mergeCell ref="B207:F207"/>
    <mergeCell ref="B208:F208"/>
    <mergeCell ref="B209:F209"/>
    <mergeCell ref="B201:F201"/>
    <mergeCell ref="B202:F202"/>
    <mergeCell ref="B203:F203"/>
    <mergeCell ref="B205:F205"/>
    <mergeCell ref="B196:F196"/>
    <mergeCell ref="B197:F197"/>
    <mergeCell ref="B199:F199"/>
    <mergeCell ref="B200:F200"/>
    <mergeCell ref="B191:F191"/>
    <mergeCell ref="B192:F192"/>
    <mergeCell ref="B194:F194"/>
    <mergeCell ref="B195:F195"/>
    <mergeCell ref="B186:F186"/>
    <mergeCell ref="B187:F187"/>
    <mergeCell ref="B189:F189"/>
    <mergeCell ref="B190:F190"/>
    <mergeCell ref="B181:F181"/>
    <mergeCell ref="B183:F183"/>
    <mergeCell ref="B184:F184"/>
    <mergeCell ref="B185:F185"/>
    <mergeCell ref="B177:F177"/>
    <mergeCell ref="B178:F178"/>
    <mergeCell ref="B179:F179"/>
    <mergeCell ref="B180:F180"/>
    <mergeCell ref="B173:F173"/>
    <mergeCell ref="B174:F174"/>
    <mergeCell ref="B175:F175"/>
    <mergeCell ref="B176:F176"/>
    <mergeCell ref="B168:F168"/>
    <mergeCell ref="B170:F170"/>
    <mergeCell ref="B171:F171"/>
    <mergeCell ref="B172:F172"/>
    <mergeCell ref="B164:F164"/>
    <mergeCell ref="B165:F165"/>
    <mergeCell ref="B166:F166"/>
    <mergeCell ref="B167:F167"/>
    <mergeCell ref="B160:F160"/>
    <mergeCell ref="B161:F161"/>
    <mergeCell ref="B162:F162"/>
    <mergeCell ref="B163:F163"/>
    <mergeCell ref="B156:F156"/>
    <mergeCell ref="B157:F157"/>
    <mergeCell ref="B158:F158"/>
    <mergeCell ref="B159:F159"/>
    <mergeCell ref="B152:F152"/>
    <mergeCell ref="B153:F153"/>
    <mergeCell ref="B154:F154"/>
    <mergeCell ref="B155:F155"/>
    <mergeCell ref="B144:F144"/>
    <mergeCell ref="B145:F145"/>
    <mergeCell ref="B148:F148"/>
    <mergeCell ref="B150:I150"/>
    <mergeCell ref="B139:F139"/>
    <mergeCell ref="B141:F141"/>
    <mergeCell ref="B142:C142"/>
    <mergeCell ref="B143:F143"/>
    <mergeCell ref="B134:F134"/>
    <mergeCell ref="B135:F135"/>
    <mergeCell ref="B137:F137"/>
    <mergeCell ref="B138:F138"/>
    <mergeCell ref="B128:F128"/>
    <mergeCell ref="B129:I129"/>
    <mergeCell ref="B131:I131"/>
    <mergeCell ref="B133:F133"/>
    <mergeCell ref="B116:F116"/>
    <mergeCell ref="B118:F118"/>
    <mergeCell ref="B120:F120"/>
    <mergeCell ref="B121:F121"/>
    <mergeCell ref="B112:F112"/>
    <mergeCell ref="B113:F113"/>
    <mergeCell ref="B114:F114"/>
    <mergeCell ref="B115:F115"/>
    <mergeCell ref="B107:F107"/>
    <mergeCell ref="B108:F108"/>
    <mergeCell ref="B109:F109"/>
    <mergeCell ref="B111:F111"/>
    <mergeCell ref="B103:F103"/>
    <mergeCell ref="B104:F104"/>
    <mergeCell ref="B105:F105"/>
    <mergeCell ref="B106:F106"/>
    <mergeCell ref="B98:F98"/>
    <mergeCell ref="B100:F100"/>
    <mergeCell ref="B101:F101"/>
    <mergeCell ref="B102:F102"/>
    <mergeCell ref="B93:F93"/>
    <mergeCell ref="B94:F94"/>
    <mergeCell ref="B95:F95"/>
    <mergeCell ref="B96:F96"/>
    <mergeCell ref="B89:F89"/>
    <mergeCell ref="B90:F90"/>
    <mergeCell ref="B91:F91"/>
    <mergeCell ref="B92:F92"/>
    <mergeCell ref="B84:F84"/>
    <mergeCell ref="B85:F85"/>
    <mergeCell ref="B86:F86"/>
    <mergeCell ref="B87:F87"/>
    <mergeCell ref="B80:F80"/>
    <mergeCell ref="B81:F81"/>
    <mergeCell ref="B82:F82"/>
    <mergeCell ref="B83:F83"/>
    <mergeCell ref="B76:F76"/>
    <mergeCell ref="B77:F77"/>
    <mergeCell ref="B78:F78"/>
    <mergeCell ref="B79:F79"/>
    <mergeCell ref="B72:F72"/>
    <mergeCell ref="B73:F73"/>
    <mergeCell ref="B74:F74"/>
    <mergeCell ref="B75:F75"/>
    <mergeCell ref="B68:F68"/>
    <mergeCell ref="B69:F69"/>
    <mergeCell ref="B70:F70"/>
    <mergeCell ref="B71:F71"/>
    <mergeCell ref="B64:F64"/>
    <mergeCell ref="B65:F65"/>
    <mergeCell ref="B66:F66"/>
    <mergeCell ref="B67:F67"/>
    <mergeCell ref="B57:F57"/>
    <mergeCell ref="B59:F59"/>
    <mergeCell ref="B61:F61"/>
    <mergeCell ref="B63:F63"/>
    <mergeCell ref="B49:F49"/>
    <mergeCell ref="B51:F51"/>
    <mergeCell ref="B53:F53"/>
    <mergeCell ref="B55:F55"/>
    <mergeCell ref="B45:F45"/>
    <mergeCell ref="B46:F46"/>
    <mergeCell ref="B47:F47"/>
    <mergeCell ref="B48:F48"/>
    <mergeCell ref="B40:F40"/>
    <mergeCell ref="B41:F41"/>
    <mergeCell ref="B43:F43"/>
    <mergeCell ref="B35:F35"/>
    <mergeCell ref="B36:F36"/>
    <mergeCell ref="B37:F37"/>
    <mergeCell ref="B38:F38"/>
    <mergeCell ref="B29:F29"/>
    <mergeCell ref="B30:F30"/>
    <mergeCell ref="B32:F32"/>
    <mergeCell ref="B34:F34"/>
    <mergeCell ref="B27:F27"/>
    <mergeCell ref="B28:F28"/>
    <mergeCell ref="B19:I19"/>
    <mergeCell ref="B21:F21"/>
    <mergeCell ref="B23:F23"/>
    <mergeCell ref="B24:F24"/>
    <mergeCell ref="B25:F25"/>
    <mergeCell ref="B26:F26"/>
    <mergeCell ref="B13:F13"/>
    <mergeCell ref="B15:F15"/>
    <mergeCell ref="B39:F39"/>
    <mergeCell ref="B3:F3"/>
    <mergeCell ref="B11:F11"/>
    <mergeCell ref="B4:F4"/>
    <mergeCell ref="B5:F5"/>
    <mergeCell ref="B6:F6"/>
    <mergeCell ref="B7:I7"/>
    <mergeCell ref="B9:G9"/>
  </mergeCells>
  <printOptions/>
  <pageMargins left="0.7" right="0.7" top="0.75" bottom="0.75" header="0.3" footer="0.3"/>
  <pageSetup horizontalDpi="300" verticalDpi="300" orientation="landscape" paperSize="9" scale="80" r:id="rId1"/>
</worksheet>
</file>

<file path=xl/worksheets/sheet6.xml><?xml version="1.0" encoding="utf-8"?>
<worksheet xmlns="http://schemas.openxmlformats.org/spreadsheetml/2006/main" xmlns:r="http://schemas.openxmlformats.org/officeDocument/2006/relationships">
  <dimension ref="A1:J140"/>
  <sheetViews>
    <sheetView zoomScalePageLayoutView="0" workbookViewId="0" topLeftCell="A1">
      <pane ySplit="2" topLeftCell="BM3" activePane="bottomLeft" state="frozen"/>
      <selection pane="topLeft" activeCell="A1" sqref="A1"/>
      <selection pane="bottomLeft" activeCell="D22" sqref="D22"/>
    </sheetView>
  </sheetViews>
  <sheetFormatPr defaultColWidth="9.140625" defaultRowHeight="12.75"/>
  <cols>
    <col min="1" max="1" width="5.7109375" style="205" bestFit="1" customWidth="1"/>
    <col min="2" max="2" width="41.28125" style="205" customWidth="1"/>
    <col min="3" max="3" width="6.140625" style="205" customWidth="1"/>
    <col min="4" max="4" width="13.28125" style="205" customWidth="1"/>
    <col min="5" max="5" width="13.140625" style="205" customWidth="1"/>
    <col min="6" max="6" width="14.8515625" style="205" customWidth="1"/>
    <col min="7" max="7" width="14.57421875" style="205" customWidth="1"/>
    <col min="8" max="8" width="15.421875" style="205" customWidth="1"/>
    <col min="9" max="9" width="13.00390625" style="205" customWidth="1"/>
    <col min="10" max="10" width="14.7109375" style="205" customWidth="1"/>
    <col min="11" max="16384" width="9.140625" style="205" customWidth="1"/>
  </cols>
  <sheetData>
    <row r="1" spans="1:10" s="63" customFormat="1" ht="31.5" customHeight="1">
      <c r="A1" s="56" t="s">
        <v>720</v>
      </c>
      <c r="B1" s="57" t="s">
        <v>721</v>
      </c>
      <c r="C1" s="57" t="s">
        <v>186</v>
      </c>
      <c r="D1" s="58" t="s">
        <v>187</v>
      </c>
      <c r="E1" s="59" t="s">
        <v>1256</v>
      </c>
      <c r="F1" s="59" t="s">
        <v>1255</v>
      </c>
      <c r="G1" s="59" t="s">
        <v>1257</v>
      </c>
      <c r="H1" s="60" t="s">
        <v>1254</v>
      </c>
      <c r="I1" s="445"/>
      <c r="J1" s="445"/>
    </row>
    <row r="2" spans="1:10" s="69" customFormat="1" ht="13.5">
      <c r="A2" s="399">
        <v>1</v>
      </c>
      <c r="B2" s="400">
        <v>2</v>
      </c>
      <c r="C2" s="400">
        <v>3</v>
      </c>
      <c r="D2" s="401">
        <v>4</v>
      </c>
      <c r="E2" s="649">
        <v>5</v>
      </c>
      <c r="F2" s="650">
        <v>6</v>
      </c>
      <c r="G2" s="651">
        <v>7</v>
      </c>
      <c r="H2" s="652">
        <v>8</v>
      </c>
      <c r="I2" s="445"/>
      <c r="J2" s="445"/>
    </row>
    <row r="3" spans="1:7" ht="15">
      <c r="A3" s="653" t="s">
        <v>188</v>
      </c>
      <c r="B3" s="654" t="s">
        <v>769</v>
      </c>
      <c r="C3" s="655"/>
      <c r="D3" s="656"/>
      <c r="E3" s="657"/>
      <c r="F3" s="658"/>
      <c r="G3" s="648"/>
    </row>
    <row r="4" spans="1:8" ht="15">
      <c r="A4" s="659"/>
      <c r="B4" s="660"/>
      <c r="C4" s="661"/>
      <c r="D4" s="662"/>
      <c r="E4" s="663"/>
      <c r="F4" s="664"/>
      <c r="G4" s="662"/>
      <c r="H4" s="663"/>
    </row>
    <row r="5" spans="1:8" ht="39">
      <c r="A5" s="665" t="s">
        <v>190</v>
      </c>
      <c r="B5" s="666" t="s">
        <v>732</v>
      </c>
      <c r="C5" s="667"/>
      <c r="D5" s="668"/>
      <c r="E5" s="669"/>
      <c r="F5" s="670"/>
      <c r="G5" s="670"/>
      <c r="H5" s="670"/>
    </row>
    <row r="6" spans="1:8" ht="12.75">
      <c r="A6" s="665"/>
      <c r="B6" s="671" t="s">
        <v>731</v>
      </c>
      <c r="C6" s="667"/>
      <c r="D6" s="668"/>
      <c r="E6" s="669"/>
      <c r="F6" s="670"/>
      <c r="G6" s="670"/>
      <c r="H6" s="670"/>
    </row>
    <row r="7" spans="1:8" ht="39">
      <c r="A7" s="665"/>
      <c r="B7" s="666" t="s">
        <v>729</v>
      </c>
      <c r="C7" s="667"/>
      <c r="D7" s="668"/>
      <c r="E7" s="669"/>
      <c r="F7" s="670"/>
      <c r="G7" s="670"/>
      <c r="H7" s="670"/>
    </row>
    <row r="8" spans="1:8" ht="12.75">
      <c r="A8" s="665"/>
      <c r="B8" s="672" t="s">
        <v>768</v>
      </c>
      <c r="C8" s="667" t="s">
        <v>638</v>
      </c>
      <c r="D8" s="668">
        <v>18.9</v>
      </c>
      <c r="E8" s="44"/>
      <c r="F8" s="670">
        <f>E8*1.2</f>
        <v>0</v>
      </c>
      <c r="G8" s="670">
        <f>D8*E8</f>
        <v>0</v>
      </c>
      <c r="H8" s="670">
        <f>G8*1.2</f>
        <v>0</v>
      </c>
    </row>
    <row r="9" spans="1:8" ht="12.75">
      <c r="A9" s="665"/>
      <c r="B9" s="673"/>
      <c r="C9" s="667"/>
      <c r="D9" s="668"/>
      <c r="E9" s="669"/>
      <c r="F9" s="674"/>
      <c r="G9" s="675"/>
      <c r="H9" s="674"/>
    </row>
    <row r="10" spans="1:8" ht="12.75">
      <c r="A10" s="676"/>
      <c r="B10" s="677"/>
      <c r="C10" s="678"/>
      <c r="D10" s="679"/>
      <c r="E10" s="680"/>
      <c r="F10" s="681"/>
      <c r="G10" s="681"/>
      <c r="H10" s="681"/>
    </row>
    <row r="11" spans="1:8" ht="26.25">
      <c r="A11" s="665" t="s">
        <v>192</v>
      </c>
      <c r="B11" s="682" t="s">
        <v>728</v>
      </c>
      <c r="C11" s="667"/>
      <c r="D11" s="667"/>
      <c r="E11" s="669"/>
      <c r="F11" s="670"/>
      <c r="G11" s="670"/>
      <c r="H11" s="670"/>
    </row>
    <row r="12" spans="1:8" ht="12.75">
      <c r="A12" s="683"/>
      <c r="B12" s="672" t="s">
        <v>424</v>
      </c>
      <c r="C12" s="684" t="s">
        <v>194</v>
      </c>
      <c r="D12" s="668">
        <v>12</v>
      </c>
      <c r="E12" s="45"/>
      <c r="F12" s="670">
        <f>E12*1.2</f>
        <v>0</v>
      </c>
      <c r="G12" s="670">
        <f>D12*E12</f>
        <v>0</v>
      </c>
      <c r="H12" s="670">
        <f>G12*1.2</f>
        <v>0</v>
      </c>
    </row>
    <row r="13" spans="1:8" ht="12.75">
      <c r="A13" s="683"/>
      <c r="B13" s="686"/>
      <c r="C13" s="684"/>
      <c r="D13" s="687"/>
      <c r="E13" s="685"/>
      <c r="F13" s="670"/>
      <c r="G13" s="669"/>
      <c r="H13" s="670"/>
    </row>
    <row r="14" spans="1:8" ht="12.75">
      <c r="A14" s="688"/>
      <c r="B14" s="689"/>
      <c r="C14" s="690"/>
      <c r="D14" s="691"/>
      <c r="E14" s="692"/>
      <c r="F14" s="681"/>
      <c r="G14" s="681"/>
      <c r="H14" s="681"/>
    </row>
    <row r="15" spans="1:8" ht="39">
      <c r="A15" s="693" t="s">
        <v>195</v>
      </c>
      <c r="B15" s="694" t="s">
        <v>730</v>
      </c>
      <c r="C15" s="684"/>
      <c r="D15" s="687"/>
      <c r="E15" s="685"/>
      <c r="F15" s="670"/>
      <c r="G15" s="670"/>
      <c r="H15" s="670"/>
    </row>
    <row r="16" spans="1:8" ht="12.75">
      <c r="A16" s="695"/>
      <c r="B16" s="672" t="s">
        <v>768</v>
      </c>
      <c r="C16" s="684" t="s">
        <v>638</v>
      </c>
      <c r="D16" s="668">
        <v>3.5</v>
      </c>
      <c r="E16" s="45"/>
      <c r="F16" s="670">
        <f>E16*1.2</f>
        <v>0</v>
      </c>
      <c r="G16" s="670">
        <f>D16*E16</f>
        <v>0</v>
      </c>
      <c r="H16" s="670">
        <f>G16*1.2</f>
        <v>0</v>
      </c>
    </row>
    <row r="17" spans="1:8" ht="12.75">
      <c r="A17" s="695"/>
      <c r="B17" s="686"/>
      <c r="C17" s="684"/>
      <c r="D17" s="687"/>
      <c r="E17" s="685"/>
      <c r="F17" s="670"/>
      <c r="G17" s="669"/>
      <c r="H17" s="670"/>
    </row>
    <row r="18" spans="1:8" ht="12.75">
      <c r="A18" s="696"/>
      <c r="B18" s="689"/>
      <c r="C18" s="690"/>
      <c r="D18" s="691"/>
      <c r="E18" s="692"/>
      <c r="F18" s="681"/>
      <c r="G18" s="681"/>
      <c r="H18" s="681"/>
    </row>
    <row r="19" spans="1:8" ht="39">
      <c r="A19" s="693" t="s">
        <v>196</v>
      </c>
      <c r="B19" s="694" t="s">
        <v>767</v>
      </c>
      <c r="C19" s="684"/>
      <c r="D19" s="687"/>
      <c r="E19" s="685"/>
      <c r="F19" s="670"/>
      <c r="G19" s="670"/>
      <c r="H19" s="670"/>
    </row>
    <row r="20" spans="1:8" ht="12.75">
      <c r="A20" s="683"/>
      <c r="B20" s="672" t="s">
        <v>768</v>
      </c>
      <c r="C20" s="684" t="s">
        <v>638</v>
      </c>
      <c r="D20" s="668">
        <v>11.5</v>
      </c>
      <c r="E20" s="45"/>
      <c r="F20" s="670">
        <f>E20*1.2</f>
        <v>0</v>
      </c>
      <c r="G20" s="670">
        <f>D20*E20</f>
        <v>0</v>
      </c>
      <c r="H20" s="670">
        <f>G20*1.2</f>
        <v>0</v>
      </c>
    </row>
    <row r="21" spans="1:8" ht="12.75">
      <c r="A21" s="683"/>
      <c r="B21" s="686"/>
      <c r="C21" s="684"/>
      <c r="D21" s="687"/>
      <c r="E21" s="685"/>
      <c r="F21" s="670"/>
      <c r="G21" s="669"/>
      <c r="H21" s="670"/>
    </row>
    <row r="22" spans="1:8" ht="12.75">
      <c r="A22" s="688"/>
      <c r="B22" s="689"/>
      <c r="C22" s="690"/>
      <c r="D22" s="691"/>
      <c r="E22" s="692"/>
      <c r="F22" s="681"/>
      <c r="G22" s="681"/>
      <c r="H22" s="681"/>
    </row>
    <row r="23" spans="1:8" ht="26.25">
      <c r="A23" s="693" t="s">
        <v>197</v>
      </c>
      <c r="B23" s="694" t="s">
        <v>766</v>
      </c>
      <c r="C23" s="684"/>
      <c r="D23" s="687"/>
      <c r="E23" s="685"/>
      <c r="F23" s="670"/>
      <c r="G23" s="670"/>
      <c r="H23" s="670"/>
    </row>
    <row r="24" spans="1:8" ht="12.75">
      <c r="A24" s="683"/>
      <c r="B24" s="672" t="s">
        <v>768</v>
      </c>
      <c r="C24" s="684" t="s">
        <v>638</v>
      </c>
      <c r="D24" s="668">
        <v>7.4</v>
      </c>
      <c r="E24" s="45"/>
      <c r="F24" s="670">
        <f>E24*1.2</f>
        <v>0</v>
      </c>
      <c r="G24" s="670">
        <f>D24*E24</f>
        <v>0</v>
      </c>
      <c r="H24" s="670">
        <f>G24*1.2</f>
        <v>0</v>
      </c>
    </row>
    <row r="25" spans="1:8" ht="13.5" thickBot="1">
      <c r="A25" s="665"/>
      <c r="B25" s="673"/>
      <c r="C25" s="667"/>
      <c r="D25" s="667"/>
      <c r="E25" s="669"/>
      <c r="F25" s="670"/>
      <c r="G25" s="669"/>
      <c r="H25" s="670"/>
    </row>
    <row r="26" spans="1:8" ht="16.5" thickBot="1" thickTop="1">
      <c r="A26" s="697" t="s">
        <v>188</v>
      </c>
      <c r="B26" s="698" t="s">
        <v>758</v>
      </c>
      <c r="C26" s="699"/>
      <c r="D26" s="700"/>
      <c r="E26" s="701"/>
      <c r="F26" s="702"/>
      <c r="G26" s="702">
        <f>SUM(G8:G25)</f>
        <v>0</v>
      </c>
      <c r="H26" s="702">
        <f>SUM(H8:H25)</f>
        <v>0</v>
      </c>
    </row>
    <row r="27" spans="1:9" ht="15.75" thickTop="1">
      <c r="A27" s="703"/>
      <c r="B27" s="704"/>
      <c r="C27" s="705"/>
      <c r="D27" s="706"/>
      <c r="E27" s="707"/>
      <c r="F27" s="708"/>
      <c r="G27" s="708"/>
      <c r="H27" s="708"/>
      <c r="I27" s="648"/>
    </row>
    <row r="28" spans="1:8" ht="15">
      <c r="A28" s="653" t="s">
        <v>881</v>
      </c>
      <c r="B28" s="709" t="s">
        <v>733</v>
      </c>
      <c r="C28" s="655"/>
      <c r="D28" s="656"/>
      <c r="E28" s="657"/>
      <c r="F28" s="658"/>
      <c r="G28" s="658"/>
      <c r="H28" s="710"/>
    </row>
    <row r="29" spans="1:8" ht="15">
      <c r="A29" s="659"/>
      <c r="B29" s="660"/>
      <c r="C29" s="661"/>
      <c r="D29" s="662"/>
      <c r="E29" s="663"/>
      <c r="F29" s="664"/>
      <c r="G29" s="664"/>
      <c r="H29" s="711"/>
    </row>
    <row r="30" spans="1:8" ht="78.75">
      <c r="A30" s="676" t="s">
        <v>190</v>
      </c>
      <c r="B30" s="712" t="s">
        <v>763</v>
      </c>
      <c r="C30" s="678"/>
      <c r="D30" s="678"/>
      <c r="E30" s="680"/>
      <c r="F30" s="670"/>
      <c r="G30" s="670"/>
      <c r="H30" s="670"/>
    </row>
    <row r="31" spans="1:8" ht="12.75">
      <c r="A31" s="683"/>
      <c r="B31" s="713" t="s">
        <v>764</v>
      </c>
      <c r="C31" s="684" t="s">
        <v>765</v>
      </c>
      <c r="D31" s="668">
        <v>2</v>
      </c>
      <c r="E31" s="45"/>
      <c r="F31" s="670">
        <f>E31*1.2</f>
        <v>0</v>
      </c>
      <c r="G31" s="670">
        <f>D31*E31</f>
        <v>0</v>
      </c>
      <c r="H31" s="670">
        <f>G31*1.2</f>
        <v>0</v>
      </c>
    </row>
    <row r="32" spans="1:8" ht="13.5" thickBot="1">
      <c r="A32" s="665"/>
      <c r="B32" s="673"/>
      <c r="C32" s="667"/>
      <c r="D32" s="667"/>
      <c r="E32" s="669"/>
      <c r="F32" s="670"/>
      <c r="G32" s="669"/>
      <c r="H32" s="670"/>
    </row>
    <row r="33" spans="1:8" ht="16.5" thickBot="1" thickTop="1">
      <c r="A33" s="697" t="s">
        <v>881</v>
      </c>
      <c r="B33" s="698" t="s">
        <v>759</v>
      </c>
      <c r="C33" s="699"/>
      <c r="D33" s="700"/>
      <c r="E33" s="701"/>
      <c r="F33" s="702"/>
      <c r="G33" s="702">
        <f>SUM(G31:G32)</f>
        <v>0</v>
      </c>
      <c r="H33" s="702">
        <f>SUM(H31:H32)</f>
        <v>0</v>
      </c>
    </row>
    <row r="34" spans="1:7" ht="15.75" thickTop="1">
      <c r="A34" s="703"/>
      <c r="B34" s="704"/>
      <c r="C34" s="705"/>
      <c r="D34" s="706"/>
      <c r="E34" s="707"/>
      <c r="F34" s="714"/>
      <c r="G34" s="715"/>
    </row>
    <row r="35" spans="1:8" ht="15">
      <c r="A35" s="653" t="s">
        <v>884</v>
      </c>
      <c r="B35" s="709" t="s">
        <v>734</v>
      </c>
      <c r="C35" s="655"/>
      <c r="D35" s="656"/>
      <c r="E35" s="657"/>
      <c r="F35" s="710"/>
      <c r="G35" s="716"/>
      <c r="H35" s="717"/>
    </row>
    <row r="36" spans="1:8" ht="15">
      <c r="A36" s="659"/>
      <c r="B36" s="660"/>
      <c r="C36" s="661"/>
      <c r="D36" s="662"/>
      <c r="E36" s="663"/>
      <c r="F36" s="711"/>
      <c r="G36" s="718"/>
      <c r="H36" s="719"/>
    </row>
    <row r="37" spans="1:8" ht="39">
      <c r="A37" s="665" t="s">
        <v>190</v>
      </c>
      <c r="B37" s="720" t="s">
        <v>285</v>
      </c>
      <c r="C37" s="667"/>
      <c r="D37" s="667"/>
      <c r="E37" s="669"/>
      <c r="F37" s="670"/>
      <c r="G37" s="721"/>
      <c r="H37" s="721"/>
    </row>
    <row r="38" spans="1:8" ht="12.75">
      <c r="A38" s="722"/>
      <c r="B38" s="686" t="s">
        <v>287</v>
      </c>
      <c r="C38" s="684"/>
      <c r="D38" s="684"/>
      <c r="E38" s="723"/>
      <c r="F38" s="685"/>
      <c r="G38" s="721"/>
      <c r="H38" s="721"/>
    </row>
    <row r="39" spans="1:8" ht="12.75">
      <c r="A39" s="722"/>
      <c r="B39" s="686"/>
      <c r="C39" s="684"/>
      <c r="D39" s="684"/>
      <c r="E39" s="723"/>
      <c r="F39" s="685"/>
      <c r="G39" s="721"/>
      <c r="H39" s="721"/>
    </row>
    <row r="40" spans="1:8" ht="12.75">
      <c r="A40" s="722"/>
      <c r="B40" s="724" t="s">
        <v>738</v>
      </c>
      <c r="C40" s="725" t="s">
        <v>765</v>
      </c>
      <c r="D40" s="725">
        <v>56</v>
      </c>
      <c r="E40" s="46"/>
      <c r="F40" s="670">
        <f>E40*1.2</f>
        <v>0</v>
      </c>
      <c r="G40" s="670">
        <f>D40*E40</f>
        <v>0</v>
      </c>
      <c r="H40" s="670">
        <f>G40*1.2</f>
        <v>0</v>
      </c>
    </row>
    <row r="41" spans="1:8" ht="12.75">
      <c r="A41" s="722"/>
      <c r="B41" s="727" t="s">
        <v>739</v>
      </c>
      <c r="C41" s="728" t="s">
        <v>765</v>
      </c>
      <c r="D41" s="728">
        <v>30</v>
      </c>
      <c r="E41" s="47"/>
      <c r="F41" s="670">
        <f>E41*1.2</f>
        <v>0</v>
      </c>
      <c r="G41" s="670">
        <f>D41*E41</f>
        <v>0</v>
      </c>
      <c r="H41" s="670">
        <f>G41*1.2</f>
        <v>0</v>
      </c>
    </row>
    <row r="42" spans="1:8" ht="12.75">
      <c r="A42" s="722"/>
      <c r="B42" s="713" t="s">
        <v>740</v>
      </c>
      <c r="C42" s="684" t="s">
        <v>765</v>
      </c>
      <c r="D42" s="684">
        <v>260</v>
      </c>
      <c r="E42" s="45"/>
      <c r="F42" s="670">
        <f>E42*1.2</f>
        <v>0</v>
      </c>
      <c r="G42" s="670">
        <f>D42*E42</f>
        <v>0</v>
      </c>
      <c r="H42" s="670">
        <f>G42*1.2</f>
        <v>0</v>
      </c>
    </row>
    <row r="43" spans="1:8" ht="12.75">
      <c r="A43" s="729"/>
      <c r="B43" s="730"/>
      <c r="C43" s="731"/>
      <c r="D43" s="731"/>
      <c r="E43" s="675"/>
      <c r="F43" s="674"/>
      <c r="G43" s="675"/>
      <c r="H43" s="674"/>
    </row>
    <row r="44" spans="1:8" ht="12.75">
      <c r="A44" s="676"/>
      <c r="B44" s="732"/>
      <c r="C44" s="678"/>
      <c r="D44" s="678"/>
      <c r="E44" s="680"/>
      <c r="F44" s="681"/>
      <c r="G44" s="680"/>
      <c r="H44" s="681"/>
    </row>
    <row r="45" spans="1:8" ht="31.5" customHeight="1">
      <c r="A45" s="665" t="s">
        <v>192</v>
      </c>
      <c r="B45" s="720" t="s">
        <v>284</v>
      </c>
      <c r="C45" s="667"/>
      <c r="D45" s="667"/>
      <c r="E45" s="670"/>
      <c r="F45" s="670"/>
      <c r="G45" s="721"/>
      <c r="H45" s="721"/>
    </row>
    <row r="46" spans="1:8" ht="12.75">
      <c r="A46" s="665"/>
      <c r="B46" s="733" t="s">
        <v>746</v>
      </c>
      <c r="C46" s="667"/>
      <c r="D46" s="667"/>
      <c r="E46" s="670"/>
      <c r="F46" s="670"/>
      <c r="G46" s="721"/>
      <c r="H46" s="721"/>
    </row>
    <row r="47" spans="1:8" ht="12.75">
      <c r="A47" s="665"/>
      <c r="B47" s="733"/>
      <c r="C47" s="667"/>
      <c r="D47" s="667"/>
      <c r="E47" s="670"/>
      <c r="F47" s="670"/>
      <c r="G47" s="721"/>
      <c r="H47" s="721"/>
    </row>
    <row r="48" spans="1:8" ht="12.75">
      <c r="A48" s="665"/>
      <c r="B48" s="672" t="s">
        <v>735</v>
      </c>
      <c r="C48" s="667" t="s">
        <v>201</v>
      </c>
      <c r="D48" s="734">
        <v>2</v>
      </c>
      <c r="E48" s="44"/>
      <c r="F48" s="670">
        <f>E48*1.2</f>
        <v>0</v>
      </c>
      <c r="G48" s="670">
        <f>D48*E48</f>
        <v>0</v>
      </c>
      <c r="H48" s="670">
        <f>G48*1.2</f>
        <v>0</v>
      </c>
    </row>
    <row r="49" spans="1:8" ht="12.75">
      <c r="A49" s="729"/>
      <c r="B49" s="730"/>
      <c r="C49" s="731"/>
      <c r="D49" s="731"/>
      <c r="E49" s="675"/>
      <c r="F49" s="674"/>
      <c r="G49" s="675"/>
      <c r="H49" s="674"/>
    </row>
    <row r="50" spans="1:8" ht="12.75">
      <c r="A50" s="665"/>
      <c r="B50" s="673"/>
      <c r="C50" s="678"/>
      <c r="D50" s="667"/>
      <c r="E50" s="669"/>
      <c r="F50" s="670"/>
      <c r="G50" s="680"/>
      <c r="H50" s="681"/>
    </row>
    <row r="51" spans="1:8" ht="12.75">
      <c r="A51" s="665" t="s">
        <v>195</v>
      </c>
      <c r="B51" s="694" t="s">
        <v>741</v>
      </c>
      <c r="C51" s="667"/>
      <c r="D51" s="735"/>
      <c r="E51" s="735"/>
      <c r="F51" s="735"/>
      <c r="G51" s="721"/>
      <c r="H51" s="721"/>
    </row>
    <row r="52" spans="1:8" ht="12.75">
      <c r="A52" s="665"/>
      <c r="B52" s="733" t="s">
        <v>746</v>
      </c>
      <c r="C52" s="667"/>
      <c r="D52" s="735"/>
      <c r="E52" s="735"/>
      <c r="F52" s="735"/>
      <c r="G52" s="721"/>
      <c r="H52" s="721"/>
    </row>
    <row r="53" spans="1:8" ht="12.75">
      <c r="A53" s="665"/>
      <c r="B53" s="733"/>
      <c r="C53" s="667"/>
      <c r="D53" s="735"/>
      <c r="E53" s="735"/>
      <c r="F53" s="735"/>
      <c r="G53" s="721"/>
      <c r="H53" s="721"/>
    </row>
    <row r="54" spans="1:8" ht="12.75">
      <c r="A54" s="665"/>
      <c r="B54" s="672" t="s">
        <v>736</v>
      </c>
      <c r="C54" s="667" t="s">
        <v>201</v>
      </c>
      <c r="D54" s="734">
        <v>2</v>
      </c>
      <c r="E54" s="44"/>
      <c r="F54" s="670">
        <f>E54*1.2</f>
        <v>0</v>
      </c>
      <c r="G54" s="670">
        <f>D54*E54</f>
        <v>0</v>
      </c>
      <c r="H54" s="670">
        <f>G54*1.2</f>
        <v>0</v>
      </c>
    </row>
    <row r="55" spans="1:8" ht="12.75">
      <c r="A55" s="729"/>
      <c r="B55" s="730"/>
      <c r="C55" s="731"/>
      <c r="D55" s="731"/>
      <c r="E55" s="675"/>
      <c r="F55" s="674"/>
      <c r="G55" s="675"/>
      <c r="H55" s="674"/>
    </row>
    <row r="56" spans="1:8" ht="12.75">
      <c r="A56" s="665"/>
      <c r="B56" s="673"/>
      <c r="C56" s="667"/>
      <c r="D56" s="667"/>
      <c r="E56" s="669"/>
      <c r="F56" s="670"/>
      <c r="G56" s="680"/>
      <c r="H56" s="681"/>
    </row>
    <row r="57" spans="1:8" ht="12.75">
      <c r="A57" s="729"/>
      <c r="B57" s="736"/>
      <c r="C57" s="731"/>
      <c r="D57" s="731"/>
      <c r="E57" s="674"/>
      <c r="F57" s="674"/>
      <c r="G57" s="675"/>
      <c r="H57" s="674"/>
    </row>
    <row r="58" spans="1:8" ht="12.75">
      <c r="A58" s="665"/>
      <c r="B58" s="737"/>
      <c r="C58" s="667"/>
      <c r="D58" s="667"/>
      <c r="E58" s="670"/>
      <c r="F58" s="670"/>
      <c r="G58" s="680"/>
      <c r="H58" s="681"/>
    </row>
    <row r="59" spans="1:8" ht="26.25">
      <c r="A59" s="738" t="s">
        <v>197</v>
      </c>
      <c r="B59" s="720" t="s">
        <v>286</v>
      </c>
      <c r="C59" s="667"/>
      <c r="D59" s="667"/>
      <c r="E59" s="670"/>
      <c r="F59" s="670"/>
      <c r="G59" s="721"/>
      <c r="H59" s="721"/>
    </row>
    <row r="60" spans="1:8" ht="12.75">
      <c r="A60" s="738"/>
      <c r="B60" s="733" t="s">
        <v>746</v>
      </c>
      <c r="C60" s="667"/>
      <c r="D60" s="667"/>
      <c r="E60" s="670"/>
      <c r="F60" s="670"/>
      <c r="G60" s="721"/>
      <c r="H60" s="721"/>
    </row>
    <row r="61" spans="1:8" ht="12.75">
      <c r="A61" s="738"/>
      <c r="B61" s="737"/>
      <c r="C61" s="667"/>
      <c r="D61" s="667"/>
      <c r="E61" s="670"/>
      <c r="F61" s="670"/>
      <c r="G61" s="721"/>
      <c r="H61" s="721"/>
    </row>
    <row r="62" spans="1:8" ht="12.75">
      <c r="A62" s="738"/>
      <c r="B62" s="672" t="s">
        <v>522</v>
      </c>
      <c r="C62" s="667" t="s">
        <v>201</v>
      </c>
      <c r="D62" s="734">
        <v>5</v>
      </c>
      <c r="E62" s="44"/>
      <c r="F62" s="670">
        <f>E62*1.2</f>
        <v>0</v>
      </c>
      <c r="G62" s="670">
        <f>D62*E62</f>
        <v>0</v>
      </c>
      <c r="H62" s="670">
        <f>G62*1.2</f>
        <v>0</v>
      </c>
    </row>
    <row r="63" spans="1:8" ht="12.75">
      <c r="A63" s="739"/>
      <c r="B63" s="736"/>
      <c r="C63" s="731"/>
      <c r="D63" s="731"/>
      <c r="E63" s="674"/>
      <c r="F63" s="674"/>
      <c r="G63" s="675"/>
      <c r="H63" s="674"/>
    </row>
    <row r="64" spans="1:8" ht="12.75">
      <c r="A64" s="738"/>
      <c r="B64" s="737"/>
      <c r="C64" s="667"/>
      <c r="D64" s="667"/>
      <c r="E64" s="670"/>
      <c r="F64" s="670"/>
      <c r="G64" s="680"/>
      <c r="H64" s="681"/>
    </row>
    <row r="65" spans="1:8" ht="26.25">
      <c r="A65" s="738" t="s">
        <v>198</v>
      </c>
      <c r="B65" s="737" t="s">
        <v>288</v>
      </c>
      <c r="C65" s="667"/>
      <c r="D65" s="667"/>
      <c r="E65" s="670"/>
      <c r="F65" s="670"/>
      <c r="G65" s="721"/>
      <c r="H65" s="721"/>
    </row>
    <row r="66" spans="1:8" ht="12.75">
      <c r="A66" s="738"/>
      <c r="B66" s="733" t="s">
        <v>746</v>
      </c>
      <c r="C66" s="667"/>
      <c r="D66" s="667"/>
      <c r="E66" s="670"/>
      <c r="F66" s="670"/>
      <c r="G66" s="721"/>
      <c r="H66" s="721"/>
    </row>
    <row r="67" spans="1:8" ht="12.75">
      <c r="A67" s="738"/>
      <c r="B67" s="737"/>
      <c r="C67" s="667"/>
      <c r="D67" s="667"/>
      <c r="E67" s="670"/>
      <c r="F67" s="670"/>
      <c r="G67" s="721"/>
      <c r="H67" s="721"/>
    </row>
    <row r="68" spans="1:8" ht="12.75">
      <c r="A68" s="738"/>
      <c r="B68" s="737" t="s">
        <v>737</v>
      </c>
      <c r="C68" s="667" t="s">
        <v>201</v>
      </c>
      <c r="D68" s="734">
        <v>1</v>
      </c>
      <c r="E68" s="44"/>
      <c r="F68" s="670">
        <f>E68*1.2</f>
        <v>0</v>
      </c>
      <c r="G68" s="670">
        <f>D68*E68</f>
        <v>0</v>
      </c>
      <c r="H68" s="670">
        <f>G68*1.2</f>
        <v>0</v>
      </c>
    </row>
    <row r="69" spans="1:8" ht="12.75">
      <c r="A69" s="739"/>
      <c r="B69" s="736"/>
      <c r="C69" s="731"/>
      <c r="D69" s="731"/>
      <c r="E69" s="674"/>
      <c r="F69" s="674"/>
      <c r="G69" s="675"/>
      <c r="H69" s="674"/>
    </row>
    <row r="70" spans="1:8" ht="66">
      <c r="A70" s="738" t="s">
        <v>200</v>
      </c>
      <c r="B70" s="720" t="s">
        <v>289</v>
      </c>
      <c r="C70" s="667"/>
      <c r="D70" s="667"/>
      <c r="E70" s="670"/>
      <c r="F70" s="670"/>
      <c r="G70" s="680"/>
      <c r="H70" s="681"/>
    </row>
    <row r="71" spans="1:8" ht="12.75">
      <c r="A71" s="738"/>
      <c r="B71" s="733" t="s">
        <v>748</v>
      </c>
      <c r="C71" s="667" t="s">
        <v>765</v>
      </c>
      <c r="D71" s="667">
        <v>4</v>
      </c>
      <c r="E71" s="44"/>
      <c r="F71" s="670">
        <f>E71*1.2</f>
        <v>0</v>
      </c>
      <c r="G71" s="670">
        <f>D71*E71</f>
        <v>0</v>
      </c>
      <c r="H71" s="670">
        <f>G71*1.2</f>
        <v>0</v>
      </c>
    </row>
    <row r="72" spans="1:8" ht="12.75">
      <c r="A72" s="739"/>
      <c r="B72" s="736"/>
      <c r="C72" s="731"/>
      <c r="D72" s="731"/>
      <c r="E72" s="674"/>
      <c r="F72" s="674"/>
      <c r="G72" s="675"/>
      <c r="H72" s="674"/>
    </row>
    <row r="73" spans="1:8" ht="12.75">
      <c r="A73" s="738"/>
      <c r="B73" s="737"/>
      <c r="C73" s="667"/>
      <c r="D73" s="667"/>
      <c r="E73" s="670"/>
      <c r="F73" s="670"/>
      <c r="G73" s="680"/>
      <c r="H73" s="681"/>
    </row>
    <row r="74" spans="1:8" ht="78.75">
      <c r="A74" s="738" t="s">
        <v>664</v>
      </c>
      <c r="B74" s="720" t="s">
        <v>290</v>
      </c>
      <c r="C74" s="667"/>
      <c r="D74" s="667"/>
      <c r="E74" s="670"/>
      <c r="F74" s="670"/>
      <c r="G74" s="721"/>
      <c r="H74" s="721"/>
    </row>
    <row r="75" spans="1:8" ht="12.75">
      <c r="A75" s="738"/>
      <c r="B75" s="733" t="s">
        <v>748</v>
      </c>
      <c r="C75" s="667" t="s">
        <v>765</v>
      </c>
      <c r="D75" s="667">
        <v>360</v>
      </c>
      <c r="E75" s="44"/>
      <c r="F75" s="670">
        <f>E75*1.2</f>
        <v>0</v>
      </c>
      <c r="G75" s="670">
        <f>D75*E75</f>
        <v>0</v>
      </c>
      <c r="H75" s="670">
        <f>G75*1.2</f>
        <v>0</v>
      </c>
    </row>
    <row r="76" spans="1:8" ht="13.5" thickBot="1">
      <c r="A76" s="739"/>
      <c r="B76" s="736"/>
      <c r="C76" s="731"/>
      <c r="D76" s="731"/>
      <c r="E76" s="674"/>
      <c r="F76" s="674"/>
      <c r="G76" s="740"/>
      <c r="H76" s="740"/>
    </row>
    <row r="77" spans="1:8" ht="16.5" thickBot="1" thickTop="1">
      <c r="A77" s="697" t="s">
        <v>884</v>
      </c>
      <c r="B77" s="698" t="s">
        <v>762</v>
      </c>
      <c r="C77" s="699"/>
      <c r="D77" s="741"/>
      <c r="E77" s="742"/>
      <c r="F77" s="702"/>
      <c r="G77" s="702">
        <f>SUM(G40:G76)</f>
        <v>0</v>
      </c>
      <c r="H77" s="702">
        <f>SUM(H40:H76)</f>
        <v>0</v>
      </c>
    </row>
    <row r="78" spans="1:7" ht="15.75" thickTop="1">
      <c r="A78" s="703"/>
      <c r="B78" s="704"/>
      <c r="C78" s="705"/>
      <c r="D78" s="743"/>
      <c r="E78" s="744"/>
      <c r="F78" s="708"/>
      <c r="G78" s="715"/>
    </row>
    <row r="79" spans="1:8" ht="15">
      <c r="A79" s="653" t="s">
        <v>648</v>
      </c>
      <c r="B79" s="709" t="s">
        <v>770</v>
      </c>
      <c r="C79" s="655"/>
      <c r="D79" s="745"/>
      <c r="E79" s="657"/>
      <c r="F79" s="658"/>
      <c r="G79" s="746"/>
      <c r="H79" s="717"/>
    </row>
    <row r="80" spans="1:8" ht="12.75">
      <c r="A80" s="747"/>
      <c r="B80" s="748"/>
      <c r="C80" s="749"/>
      <c r="D80" s="750"/>
      <c r="E80" s="751"/>
      <c r="F80" s="752"/>
      <c r="G80" s="751"/>
      <c r="H80" s="753"/>
    </row>
    <row r="81" spans="1:8" ht="78.75">
      <c r="A81" s="738" t="s">
        <v>190</v>
      </c>
      <c r="B81" s="720" t="s">
        <v>745</v>
      </c>
      <c r="C81" s="684"/>
      <c r="D81" s="754"/>
      <c r="E81" s="685"/>
      <c r="F81" s="670"/>
      <c r="G81" s="685"/>
      <c r="H81" s="670"/>
    </row>
    <row r="82" spans="1:8" ht="12.75">
      <c r="A82" s="755"/>
      <c r="B82" s="686" t="s">
        <v>746</v>
      </c>
      <c r="C82" s="684" t="s">
        <v>201</v>
      </c>
      <c r="D82" s="754">
        <v>9</v>
      </c>
      <c r="E82" s="45"/>
      <c r="F82" s="670">
        <f>E82*1.2</f>
        <v>0</v>
      </c>
      <c r="G82" s="670">
        <f>D82*E82</f>
        <v>0</v>
      </c>
      <c r="H82" s="670">
        <f>G82*1.2</f>
        <v>0</v>
      </c>
    </row>
    <row r="83" spans="1:8" ht="12.75">
      <c r="A83" s="756"/>
      <c r="B83" s="757"/>
      <c r="C83" s="725"/>
      <c r="D83" s="758"/>
      <c r="E83" s="726"/>
      <c r="F83" s="726"/>
      <c r="G83" s="726"/>
      <c r="H83" s="726"/>
    </row>
    <row r="84" spans="1:8" ht="12.75">
      <c r="A84" s="755"/>
      <c r="B84" s="759"/>
      <c r="C84" s="684"/>
      <c r="D84" s="754"/>
      <c r="E84" s="685"/>
      <c r="F84" s="685"/>
      <c r="G84" s="685"/>
      <c r="H84" s="685"/>
    </row>
    <row r="85" spans="1:8" ht="92.25">
      <c r="A85" s="738" t="s">
        <v>192</v>
      </c>
      <c r="B85" s="720" t="s">
        <v>749</v>
      </c>
      <c r="C85" s="684"/>
      <c r="D85" s="754"/>
      <c r="E85" s="685"/>
      <c r="F85" s="685"/>
      <c r="G85" s="721"/>
      <c r="H85" s="721"/>
    </row>
    <row r="86" spans="1:8" ht="12.75">
      <c r="A86" s="755"/>
      <c r="B86" s="760" t="s">
        <v>747</v>
      </c>
      <c r="C86" s="684"/>
      <c r="D86" s="754"/>
      <c r="E86" s="685"/>
      <c r="F86" s="685"/>
      <c r="G86" s="721"/>
      <c r="H86" s="721"/>
    </row>
    <row r="87" spans="1:8" ht="12.75">
      <c r="A87" s="755"/>
      <c r="B87" s="724" t="s">
        <v>750</v>
      </c>
      <c r="C87" s="725" t="s">
        <v>765</v>
      </c>
      <c r="D87" s="725">
        <v>60</v>
      </c>
      <c r="E87" s="46"/>
      <c r="F87" s="670">
        <f>E87*1.2</f>
        <v>0</v>
      </c>
      <c r="G87" s="670">
        <f>D87*E87</f>
        <v>0</v>
      </c>
      <c r="H87" s="670">
        <f>G87*1.2</f>
        <v>0</v>
      </c>
    </row>
    <row r="88" spans="1:8" ht="12.75">
      <c r="A88" s="755"/>
      <c r="B88" s="686" t="s">
        <v>751</v>
      </c>
      <c r="C88" s="684" t="s">
        <v>765</v>
      </c>
      <c r="D88" s="684">
        <v>120</v>
      </c>
      <c r="E88" s="45"/>
      <c r="F88" s="670">
        <f>E88*1.2</f>
        <v>0</v>
      </c>
      <c r="G88" s="670">
        <f>D88*E88</f>
        <v>0</v>
      </c>
      <c r="H88" s="670">
        <f>G88*1.2</f>
        <v>0</v>
      </c>
    </row>
    <row r="89" spans="1:8" ht="12.75">
      <c r="A89" s="755"/>
      <c r="B89" s="759"/>
      <c r="C89" s="684"/>
      <c r="D89" s="754"/>
      <c r="E89" s="685"/>
      <c r="F89" s="685"/>
      <c r="G89" s="726"/>
      <c r="H89" s="726"/>
    </row>
    <row r="90" spans="1:8" ht="12.75">
      <c r="A90" s="761"/>
      <c r="B90" s="762"/>
      <c r="C90" s="690"/>
      <c r="D90" s="763"/>
      <c r="E90" s="692"/>
      <c r="F90" s="692"/>
      <c r="G90" s="685"/>
      <c r="H90" s="685"/>
    </row>
    <row r="91" spans="1:8" ht="78.75">
      <c r="A91" s="738" t="s">
        <v>195</v>
      </c>
      <c r="B91" s="720" t="s">
        <v>752</v>
      </c>
      <c r="C91" s="684"/>
      <c r="D91" s="754"/>
      <c r="E91" s="685"/>
      <c r="F91" s="685"/>
      <c r="G91" s="721"/>
      <c r="H91" s="721"/>
    </row>
    <row r="92" spans="1:8" ht="12.75">
      <c r="A92" s="755"/>
      <c r="B92" s="686" t="s">
        <v>748</v>
      </c>
      <c r="C92" s="684"/>
      <c r="D92" s="754"/>
      <c r="E92" s="685"/>
      <c r="F92" s="685"/>
      <c r="G92" s="721"/>
      <c r="H92" s="721"/>
    </row>
    <row r="93" spans="1:8" ht="12.75">
      <c r="A93" s="755"/>
      <c r="B93" s="759"/>
      <c r="C93" s="684"/>
      <c r="D93" s="754"/>
      <c r="E93" s="685"/>
      <c r="F93" s="685"/>
      <c r="G93" s="721"/>
      <c r="H93" s="721"/>
    </row>
    <row r="94" spans="1:8" ht="12.75">
      <c r="A94" s="755"/>
      <c r="B94" s="764" t="s">
        <v>753</v>
      </c>
      <c r="C94" s="725" t="s">
        <v>765</v>
      </c>
      <c r="D94" s="731">
        <v>70</v>
      </c>
      <c r="E94" s="46"/>
      <c r="F94" s="670">
        <f>E94*1.2</f>
        <v>0</v>
      </c>
      <c r="G94" s="670">
        <f>D94*E94</f>
        <v>0</v>
      </c>
      <c r="H94" s="670">
        <f>G94*1.2</f>
        <v>0</v>
      </c>
    </row>
    <row r="95" spans="1:8" ht="12.75">
      <c r="A95" s="755"/>
      <c r="B95" s="759" t="s">
        <v>754</v>
      </c>
      <c r="C95" s="684" t="s">
        <v>765</v>
      </c>
      <c r="D95" s="667">
        <v>46</v>
      </c>
      <c r="E95" s="45"/>
      <c r="F95" s="670">
        <f>E95*1.2</f>
        <v>0</v>
      </c>
      <c r="G95" s="670">
        <f>D95*E95</f>
        <v>0</v>
      </c>
      <c r="H95" s="670">
        <f>G95*1.2</f>
        <v>0</v>
      </c>
    </row>
    <row r="96" spans="1:8" ht="12.75">
      <c r="A96" s="756"/>
      <c r="B96" s="765"/>
      <c r="C96" s="725"/>
      <c r="D96" s="758"/>
      <c r="E96" s="726"/>
      <c r="F96" s="726"/>
      <c r="G96" s="726"/>
      <c r="H96" s="726"/>
    </row>
    <row r="97" spans="1:8" ht="12.75">
      <c r="A97" s="755"/>
      <c r="B97" s="686"/>
      <c r="C97" s="684"/>
      <c r="D97" s="754"/>
      <c r="E97" s="685"/>
      <c r="F97" s="685"/>
      <c r="G97" s="685"/>
      <c r="H97" s="685"/>
    </row>
    <row r="98" spans="1:8" ht="26.25">
      <c r="A98" s="738" t="s">
        <v>196</v>
      </c>
      <c r="B98" s="694" t="s">
        <v>744</v>
      </c>
      <c r="C98" s="684"/>
      <c r="D98" s="754"/>
      <c r="E98" s="685"/>
      <c r="F98" s="685"/>
      <c r="G98" s="721"/>
      <c r="H98" s="721"/>
    </row>
    <row r="99" spans="1:8" ht="12.75">
      <c r="A99" s="738"/>
      <c r="B99" s="686" t="s">
        <v>746</v>
      </c>
      <c r="C99" s="684"/>
      <c r="D99" s="754"/>
      <c r="E99" s="685"/>
      <c r="F99" s="685"/>
      <c r="G99" s="721"/>
      <c r="H99" s="721"/>
    </row>
    <row r="100" spans="1:8" ht="12.75">
      <c r="A100" s="755"/>
      <c r="B100" s="686"/>
      <c r="C100" s="684"/>
      <c r="D100" s="754"/>
      <c r="E100" s="685"/>
      <c r="F100" s="685"/>
      <c r="G100" s="721"/>
      <c r="H100" s="721"/>
    </row>
    <row r="101" spans="1:8" ht="12.75">
      <c r="A101" s="755"/>
      <c r="B101" s="686" t="s">
        <v>742</v>
      </c>
      <c r="C101" s="684"/>
      <c r="D101" s="754"/>
      <c r="E101" s="685"/>
      <c r="F101" s="685"/>
      <c r="G101" s="721"/>
      <c r="H101" s="721"/>
    </row>
    <row r="102" spans="1:8" ht="12.75">
      <c r="A102" s="755"/>
      <c r="B102" s="686"/>
      <c r="C102" s="684"/>
      <c r="D102" s="754"/>
      <c r="E102" s="685"/>
      <c r="F102" s="685"/>
      <c r="G102" s="721"/>
      <c r="H102" s="721"/>
    </row>
    <row r="103" spans="1:8" ht="12.75">
      <c r="A103" s="755"/>
      <c r="B103" s="764" t="s">
        <v>332</v>
      </c>
      <c r="C103" s="725" t="s">
        <v>201</v>
      </c>
      <c r="D103" s="758">
        <v>3</v>
      </c>
      <c r="E103" s="46"/>
      <c r="F103" s="670">
        <f>E103*1.2</f>
        <v>0</v>
      </c>
      <c r="G103" s="670">
        <f>D103*E103</f>
        <v>0</v>
      </c>
      <c r="H103" s="670">
        <f>G103*1.2</f>
        <v>0</v>
      </c>
    </row>
    <row r="104" spans="1:8" ht="12.75">
      <c r="A104" s="755"/>
      <c r="B104" s="759"/>
      <c r="C104" s="684"/>
      <c r="D104" s="754"/>
      <c r="E104" s="45"/>
      <c r="F104" s="685"/>
      <c r="G104" s="721"/>
      <c r="H104" s="721"/>
    </row>
    <row r="105" spans="1:8" ht="12.75">
      <c r="A105" s="755"/>
      <c r="B105" s="686" t="s">
        <v>743</v>
      </c>
      <c r="C105" s="684"/>
      <c r="D105" s="754"/>
      <c r="E105" s="685"/>
      <c r="F105" s="685"/>
      <c r="G105" s="721"/>
      <c r="H105" s="721"/>
    </row>
    <row r="106" spans="1:8" ht="12.75">
      <c r="A106" s="755"/>
      <c r="B106" s="686"/>
      <c r="C106" s="684"/>
      <c r="D106" s="754"/>
      <c r="E106" s="685"/>
      <c r="F106" s="685"/>
      <c r="G106" s="721"/>
      <c r="H106" s="721"/>
    </row>
    <row r="107" spans="1:8" ht="12.75">
      <c r="A107" s="755"/>
      <c r="B107" s="764" t="s">
        <v>333</v>
      </c>
      <c r="C107" s="725" t="s">
        <v>201</v>
      </c>
      <c r="D107" s="758">
        <v>4</v>
      </c>
      <c r="E107" s="46"/>
      <c r="F107" s="670">
        <f>E107*1.2</f>
        <v>0</v>
      </c>
      <c r="G107" s="670">
        <f>D107*E107</f>
        <v>0</v>
      </c>
      <c r="H107" s="670">
        <f>G107*1.2</f>
        <v>0</v>
      </c>
    </row>
    <row r="108" spans="1:8" ht="12.75">
      <c r="A108" s="755"/>
      <c r="B108" s="759" t="s">
        <v>332</v>
      </c>
      <c r="C108" s="684" t="s">
        <v>201</v>
      </c>
      <c r="D108" s="754">
        <v>3</v>
      </c>
      <c r="E108" s="45"/>
      <c r="F108" s="670">
        <f>E108*1.2</f>
        <v>0</v>
      </c>
      <c r="G108" s="670">
        <f>D108*E108</f>
        <v>0</v>
      </c>
      <c r="H108" s="670">
        <f>G108*1.2</f>
        <v>0</v>
      </c>
    </row>
    <row r="109" spans="1:8" ht="12.75">
      <c r="A109" s="756"/>
      <c r="B109" s="765"/>
      <c r="C109" s="725"/>
      <c r="D109" s="758"/>
      <c r="E109" s="726"/>
      <c r="F109" s="726"/>
      <c r="G109" s="726"/>
      <c r="H109" s="726"/>
    </row>
    <row r="110" spans="1:8" ht="12.75">
      <c r="A110" s="755"/>
      <c r="B110" s="686"/>
      <c r="C110" s="684"/>
      <c r="D110" s="754"/>
      <c r="E110" s="685"/>
      <c r="F110" s="685"/>
      <c r="G110" s="685"/>
      <c r="H110" s="685"/>
    </row>
    <row r="111" spans="1:8" ht="92.25">
      <c r="A111" s="766">
        <v>5</v>
      </c>
      <c r="B111" s="767" t="s">
        <v>755</v>
      </c>
      <c r="C111" s="667"/>
      <c r="D111" s="667"/>
      <c r="E111" s="670"/>
      <c r="F111" s="670"/>
      <c r="G111" s="721"/>
      <c r="H111" s="721"/>
    </row>
    <row r="112" spans="1:8" ht="12.75">
      <c r="A112" s="766"/>
      <c r="B112" s="673" t="s">
        <v>747</v>
      </c>
      <c r="C112" s="667"/>
      <c r="D112" s="667"/>
      <c r="E112" s="670"/>
      <c r="F112" s="670"/>
      <c r="G112" s="721"/>
      <c r="H112" s="721"/>
    </row>
    <row r="113" spans="1:8" ht="26.25">
      <c r="A113" s="766"/>
      <c r="B113" s="672" t="s">
        <v>756</v>
      </c>
      <c r="C113" s="667"/>
      <c r="D113" s="667"/>
      <c r="E113" s="670"/>
      <c r="F113" s="670"/>
      <c r="G113" s="721"/>
      <c r="H113" s="721"/>
    </row>
    <row r="114" spans="1:8" ht="12.75">
      <c r="A114" s="755"/>
      <c r="B114" s="686" t="s">
        <v>748</v>
      </c>
      <c r="C114" s="684"/>
      <c r="D114" s="754"/>
      <c r="E114" s="685"/>
      <c r="F114" s="685"/>
      <c r="G114" s="721"/>
      <c r="H114" s="721"/>
    </row>
    <row r="115" spans="1:8" ht="12.75">
      <c r="A115" s="755"/>
      <c r="B115" s="764" t="s">
        <v>753</v>
      </c>
      <c r="C115" s="725" t="s">
        <v>765</v>
      </c>
      <c r="D115" s="731">
        <v>70</v>
      </c>
      <c r="E115" s="46"/>
      <c r="F115" s="670">
        <f>E115*1.2</f>
        <v>0</v>
      </c>
      <c r="G115" s="670">
        <f>D115*E115</f>
        <v>0</v>
      </c>
      <c r="H115" s="670">
        <f>G115*1.2</f>
        <v>0</v>
      </c>
    </row>
    <row r="116" spans="1:8" ht="12.75">
      <c r="A116" s="755"/>
      <c r="B116" s="759" t="s">
        <v>754</v>
      </c>
      <c r="C116" s="684" t="s">
        <v>765</v>
      </c>
      <c r="D116" s="667">
        <v>71</v>
      </c>
      <c r="E116" s="45"/>
      <c r="F116" s="670">
        <f>E116*1.2</f>
        <v>0</v>
      </c>
      <c r="G116" s="670">
        <f>D116*E116</f>
        <v>0</v>
      </c>
      <c r="H116" s="670">
        <f>G116*1.2</f>
        <v>0</v>
      </c>
    </row>
    <row r="117" spans="1:8" ht="12.75">
      <c r="A117" s="756"/>
      <c r="B117" s="765"/>
      <c r="C117" s="725"/>
      <c r="D117" s="758"/>
      <c r="E117" s="726"/>
      <c r="F117" s="726"/>
      <c r="G117" s="726"/>
      <c r="H117" s="726"/>
    </row>
    <row r="118" spans="1:8" ht="12.75">
      <c r="A118" s="755"/>
      <c r="B118" s="686"/>
      <c r="C118" s="684"/>
      <c r="D118" s="754"/>
      <c r="E118" s="685"/>
      <c r="F118" s="685"/>
      <c r="G118" s="685"/>
      <c r="H118" s="685"/>
    </row>
    <row r="119" spans="1:8" ht="78.75">
      <c r="A119" s="766">
        <v>6</v>
      </c>
      <c r="B119" s="733" t="s">
        <v>757</v>
      </c>
      <c r="C119" s="667"/>
      <c r="D119" s="667"/>
      <c r="E119" s="670"/>
      <c r="F119" s="670"/>
      <c r="G119" s="721"/>
      <c r="H119" s="721"/>
    </row>
    <row r="120" spans="1:8" ht="12.75">
      <c r="A120" s="766"/>
      <c r="B120" s="672" t="s">
        <v>747</v>
      </c>
      <c r="C120" s="667"/>
      <c r="D120" s="667"/>
      <c r="E120" s="670"/>
      <c r="F120" s="670"/>
      <c r="G120" s="721"/>
      <c r="H120" s="721"/>
    </row>
    <row r="121" spans="1:8" ht="12.75">
      <c r="A121" s="766"/>
      <c r="B121" s="672" t="s">
        <v>771</v>
      </c>
      <c r="C121" s="667" t="s">
        <v>191</v>
      </c>
      <c r="D121" s="667">
        <v>40</v>
      </c>
      <c r="E121" s="44"/>
      <c r="F121" s="670">
        <f>E121*1.2</f>
        <v>0</v>
      </c>
      <c r="G121" s="670">
        <f>D121*E121</f>
        <v>0</v>
      </c>
      <c r="H121" s="670">
        <f>G121*1.2</f>
        <v>0</v>
      </c>
    </row>
    <row r="122" spans="1:8" ht="13.5" thickBot="1">
      <c r="A122" s="768"/>
      <c r="B122" s="769"/>
      <c r="C122" s="770" t="s">
        <v>201</v>
      </c>
      <c r="D122" s="771"/>
      <c r="E122" s="772"/>
      <c r="F122" s="773">
        <f>D108*E108</f>
        <v>0</v>
      </c>
      <c r="G122" s="740"/>
      <c r="H122" s="740"/>
    </row>
    <row r="123" spans="1:8" ht="16.5" thickBot="1" thickTop="1">
      <c r="A123" s="697" t="s">
        <v>648</v>
      </c>
      <c r="B123" s="868" t="s">
        <v>760</v>
      </c>
      <c r="C123" s="868"/>
      <c r="D123" s="774"/>
      <c r="E123" s="742"/>
      <c r="F123" s="702"/>
      <c r="G123" s="702">
        <f>SUM(G81:G121)</f>
        <v>0</v>
      </c>
      <c r="H123" s="702">
        <f>SUM(H81:H121)</f>
        <v>0</v>
      </c>
    </row>
    <row r="124" spans="1:6" ht="15.75" thickTop="1">
      <c r="A124" s="775"/>
      <c r="B124" s="776"/>
      <c r="C124" s="777"/>
      <c r="D124" s="778"/>
      <c r="E124" s="779"/>
      <c r="F124" s="780"/>
    </row>
    <row r="125" spans="1:6" ht="15">
      <c r="A125" s="703"/>
      <c r="B125" s="704"/>
      <c r="C125" s="781"/>
      <c r="D125" s="782"/>
      <c r="E125" s="744"/>
      <c r="F125" s="708"/>
    </row>
    <row r="126" spans="1:6" ht="15">
      <c r="A126" s="703"/>
      <c r="B126" s="704"/>
      <c r="C126" s="781"/>
      <c r="D126" s="782"/>
      <c r="E126" s="744"/>
      <c r="F126" s="708"/>
    </row>
    <row r="127" spans="1:6" ht="17.25">
      <c r="A127" s="869" t="s">
        <v>145</v>
      </c>
      <c r="B127" s="870"/>
      <c r="C127" s="870"/>
      <c r="D127" s="870"/>
      <c r="E127" s="870"/>
      <c r="F127" s="870"/>
    </row>
    <row r="128" spans="1:8" ht="15">
      <c r="A128" s="653" t="s">
        <v>188</v>
      </c>
      <c r="B128" s="654" t="s">
        <v>758</v>
      </c>
      <c r="C128" s="655"/>
      <c r="D128" s="656"/>
      <c r="E128" s="657"/>
      <c r="F128" s="710"/>
      <c r="G128" s="710">
        <f>SUM(G26)</f>
        <v>0</v>
      </c>
      <c r="H128" s="710">
        <f>SUM(H26)</f>
        <v>0</v>
      </c>
    </row>
    <row r="129" spans="1:8" ht="15">
      <c r="A129" s="653" t="s">
        <v>881</v>
      </c>
      <c r="B129" s="654" t="s">
        <v>759</v>
      </c>
      <c r="C129" s="655"/>
      <c r="D129" s="656"/>
      <c r="E129" s="657"/>
      <c r="F129" s="710"/>
      <c r="G129" s="710">
        <f>SUM(G33)</f>
        <v>0</v>
      </c>
      <c r="H129" s="710">
        <f>SUM(H33)</f>
        <v>0</v>
      </c>
    </row>
    <row r="130" spans="1:8" ht="15">
      <c r="A130" s="653" t="s">
        <v>884</v>
      </c>
      <c r="B130" s="654" t="s">
        <v>762</v>
      </c>
      <c r="C130" s="655"/>
      <c r="D130" s="783"/>
      <c r="E130" s="784"/>
      <c r="F130" s="710"/>
      <c r="G130" s="710">
        <f>SUM(G77)</f>
        <v>0</v>
      </c>
      <c r="H130" s="710">
        <f>SUM(H77)</f>
        <v>0</v>
      </c>
    </row>
    <row r="131" spans="1:8" ht="15.75" thickBot="1">
      <c r="A131" s="653" t="s">
        <v>648</v>
      </c>
      <c r="B131" s="654" t="s">
        <v>760</v>
      </c>
      <c r="C131" s="655"/>
      <c r="D131" s="745"/>
      <c r="E131" s="657"/>
      <c r="F131" s="710"/>
      <c r="G131" s="710">
        <f>SUM(G123)</f>
        <v>0</v>
      </c>
      <c r="H131" s="710">
        <f>SUM(H123)</f>
        <v>0</v>
      </c>
    </row>
    <row r="132" spans="1:8" ht="18" thickTop="1">
      <c r="A132" s="871" t="s">
        <v>761</v>
      </c>
      <c r="B132" s="872"/>
      <c r="C132" s="872"/>
      <c r="D132" s="872"/>
      <c r="E132" s="872"/>
      <c r="F132" s="785"/>
      <c r="G132" s="785">
        <f>SUM(G128:G131)</f>
        <v>0</v>
      </c>
      <c r="H132" s="785">
        <f>SUM(H128:H131)</f>
        <v>0</v>
      </c>
    </row>
    <row r="133" spans="1:6" ht="12.75">
      <c r="A133" s="866"/>
      <c r="B133" s="866"/>
      <c r="C133" s="866"/>
      <c r="D133" s="866"/>
      <c r="E133" s="866"/>
      <c r="F133" s="866"/>
    </row>
    <row r="134" spans="1:6" ht="12.75">
      <c r="A134" s="786"/>
      <c r="B134" s="786"/>
      <c r="C134" s="786"/>
      <c r="D134" s="786"/>
      <c r="E134" s="786"/>
      <c r="F134" s="786"/>
    </row>
    <row r="135" spans="1:6" ht="12.75">
      <c r="A135" s="787"/>
      <c r="B135" s="62"/>
      <c r="C135" s="62"/>
      <c r="D135" s="867"/>
      <c r="E135" s="867"/>
      <c r="F135" s="867"/>
    </row>
    <row r="136" spans="1:6" ht="12.75">
      <c r="A136" s="787"/>
      <c r="B136" s="62"/>
      <c r="C136" s="62"/>
      <c r="D136" s="62"/>
      <c r="E136" s="62"/>
      <c r="F136" s="62"/>
    </row>
    <row r="137" spans="1:6" ht="12.75">
      <c r="A137" s="787"/>
      <c r="B137" s="62"/>
      <c r="C137" s="62"/>
      <c r="D137" s="867"/>
      <c r="E137" s="867"/>
      <c r="F137" s="867"/>
    </row>
    <row r="138" spans="2:6" ht="12.75">
      <c r="B138" s="62"/>
      <c r="C138" s="62"/>
      <c r="D138" s="62"/>
      <c r="E138" s="62"/>
      <c r="F138" s="62"/>
    </row>
    <row r="139" spans="2:6" ht="12.75">
      <c r="B139" s="62"/>
      <c r="C139" s="62"/>
      <c r="D139" s="62"/>
      <c r="E139" s="62"/>
      <c r="F139" s="62"/>
    </row>
    <row r="140" spans="2:6" ht="12.75">
      <c r="B140" s="62"/>
      <c r="C140" s="62"/>
      <c r="D140" s="62"/>
      <c r="E140" s="62"/>
      <c r="F140" s="62"/>
    </row>
  </sheetData>
  <sheetProtection sheet="1" objects="1" scenarios="1"/>
  <mergeCells count="6">
    <mergeCell ref="A133:F133"/>
    <mergeCell ref="D135:F135"/>
    <mergeCell ref="D137:F137"/>
    <mergeCell ref="B123:C123"/>
    <mergeCell ref="A127:F127"/>
    <mergeCell ref="A132:E132"/>
  </mergeCells>
  <printOptions/>
  <pageMargins left="0.7" right="0.7" top="0.75" bottom="0.75" header="0.3" footer="0.3"/>
  <pageSetup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dimension ref="A1:H25"/>
  <sheetViews>
    <sheetView zoomScalePageLayoutView="0" workbookViewId="0" topLeftCell="A1">
      <selection activeCell="B5" sqref="B5"/>
    </sheetView>
  </sheetViews>
  <sheetFormatPr defaultColWidth="9.140625" defaultRowHeight="12.75"/>
  <cols>
    <col min="1" max="1" width="5.140625" style="205" customWidth="1"/>
    <col min="2" max="2" width="39.57421875" style="205" customWidth="1"/>
    <col min="3" max="3" width="5.421875" style="205" bestFit="1" customWidth="1"/>
    <col min="4" max="4" width="10.28125" style="205" customWidth="1"/>
    <col min="5" max="5" width="15.140625" style="205" customWidth="1"/>
    <col min="6" max="6" width="16.7109375" style="205" customWidth="1"/>
    <col min="7" max="7" width="14.8515625" style="205" customWidth="1"/>
    <col min="8" max="8" width="14.421875" style="205" customWidth="1"/>
    <col min="9" max="9" width="13.00390625" style="205" customWidth="1"/>
    <col min="10" max="10" width="14.7109375" style="205" customWidth="1"/>
    <col min="11" max="16384" width="9.140625" style="205" customWidth="1"/>
  </cols>
  <sheetData>
    <row r="1" spans="1:8" s="63" customFormat="1" ht="31.5" customHeight="1">
      <c r="A1" s="56" t="s">
        <v>720</v>
      </c>
      <c r="B1" s="57" t="s">
        <v>721</v>
      </c>
      <c r="C1" s="57" t="s">
        <v>186</v>
      </c>
      <c r="D1" s="58" t="s">
        <v>187</v>
      </c>
      <c r="E1" s="59" t="s">
        <v>1256</v>
      </c>
      <c r="F1" s="59" t="s">
        <v>1255</v>
      </c>
      <c r="G1" s="59" t="s">
        <v>1257</v>
      </c>
      <c r="H1" s="60" t="s">
        <v>1254</v>
      </c>
    </row>
    <row r="2" spans="1:8" s="69" customFormat="1" ht="10.5" customHeight="1">
      <c r="A2" s="64">
        <v>1</v>
      </c>
      <c r="B2" s="65">
        <v>2</v>
      </c>
      <c r="C2" s="65">
        <v>3</v>
      </c>
      <c r="D2" s="66">
        <v>4</v>
      </c>
      <c r="E2" s="209">
        <v>5</v>
      </c>
      <c r="F2" s="210">
        <v>6</v>
      </c>
      <c r="G2" s="563">
        <v>7</v>
      </c>
      <c r="H2" s="563">
        <v>8</v>
      </c>
    </row>
    <row r="3" spans="1:8" s="792" customFormat="1" ht="54.75">
      <c r="A3" s="146">
        <v>1</v>
      </c>
      <c r="B3" s="788" t="s">
        <v>877</v>
      </c>
      <c r="C3" s="789"/>
      <c r="D3" s="790"/>
      <c r="E3" s="791"/>
      <c r="F3" s="315"/>
      <c r="G3" s="316"/>
      <c r="H3" s="315"/>
    </row>
    <row r="4" spans="1:8" s="792" customFormat="1" ht="15" customHeight="1">
      <c r="A4" s="146"/>
      <c r="B4" s="788"/>
      <c r="C4" s="789" t="s">
        <v>201</v>
      </c>
      <c r="D4" s="793">
        <v>47</v>
      </c>
      <c r="E4" s="48"/>
      <c r="F4" s="794">
        <f>E4*1.2</f>
        <v>0</v>
      </c>
      <c r="G4" s="795">
        <f>D4*E4</f>
        <v>0</v>
      </c>
      <c r="H4" s="794">
        <f>G4*1.2</f>
        <v>0</v>
      </c>
    </row>
    <row r="5" spans="1:8" s="792" customFormat="1" ht="54.75">
      <c r="A5" s="146">
        <v>2</v>
      </c>
      <c r="B5" s="788" t="s">
        <v>878</v>
      </c>
      <c r="C5" s="789"/>
      <c r="D5" s="790"/>
      <c r="E5" s="791"/>
      <c r="F5" s="794"/>
      <c r="G5" s="795"/>
      <c r="H5" s="794"/>
    </row>
    <row r="6" spans="1:8" s="792" customFormat="1" ht="15" customHeight="1">
      <c r="A6" s="146"/>
      <c r="B6" s="788"/>
      <c r="C6" s="789" t="s">
        <v>201</v>
      </c>
      <c r="D6" s="793">
        <v>8</v>
      </c>
      <c r="E6" s="48"/>
      <c r="F6" s="796">
        <f>E6*1.2</f>
        <v>0</v>
      </c>
      <c r="G6" s="797">
        <f>D6*E6</f>
        <v>0</v>
      </c>
      <c r="H6" s="796">
        <f>G6*1.2</f>
        <v>0</v>
      </c>
    </row>
    <row r="7" spans="1:8" s="792" customFormat="1" ht="15" customHeight="1">
      <c r="A7" s="798"/>
      <c r="B7" s="874" t="s">
        <v>35</v>
      </c>
      <c r="C7" s="875"/>
      <c r="D7" s="875"/>
      <c r="E7" s="876"/>
      <c r="F7" s="106"/>
      <c r="G7" s="106">
        <f>SUM(G3:G6)</f>
        <v>0</v>
      </c>
      <c r="H7" s="106">
        <f>SUM(H3:H6)</f>
        <v>0</v>
      </c>
    </row>
    <row r="8" spans="1:7" s="55" customFormat="1" ht="15" customHeight="1">
      <c r="A8" s="107"/>
      <c r="B8" s="108"/>
      <c r="C8" s="109"/>
      <c r="D8" s="110"/>
      <c r="E8" s="109"/>
      <c r="F8" s="111"/>
      <c r="G8" s="54"/>
    </row>
    <row r="9" spans="1:7" s="55" customFormat="1" ht="15" customHeight="1">
      <c r="A9" s="166"/>
      <c r="B9" s="877" t="s">
        <v>145</v>
      </c>
      <c r="C9" s="877"/>
      <c r="D9" s="877"/>
      <c r="E9" s="877"/>
      <c r="F9" s="877"/>
      <c r="G9" s="54"/>
    </row>
    <row r="10" spans="1:7" s="55" customFormat="1" ht="15" customHeight="1">
      <c r="A10" s="166"/>
      <c r="B10" s="172"/>
      <c r="C10" s="168"/>
      <c r="D10" s="169"/>
      <c r="E10" s="161"/>
      <c r="F10" s="132"/>
      <c r="G10" s="54"/>
    </row>
    <row r="11" spans="1:8" s="55" customFormat="1" ht="27">
      <c r="A11" s="173" t="s">
        <v>185</v>
      </c>
      <c r="B11" s="817" t="s">
        <v>459</v>
      </c>
      <c r="C11" s="818"/>
      <c r="D11" s="819"/>
      <c r="E11" s="878" t="s">
        <v>460</v>
      </c>
      <c r="F11" s="879"/>
      <c r="G11" s="59" t="s">
        <v>1257</v>
      </c>
      <c r="H11" s="60" t="s">
        <v>1254</v>
      </c>
    </row>
    <row r="12" spans="1:8" s="55" customFormat="1" ht="10.5" customHeight="1">
      <c r="A12" s="182"/>
      <c r="B12" s="183"/>
      <c r="C12" s="184"/>
      <c r="D12" s="185"/>
      <c r="E12" s="187"/>
      <c r="F12" s="799"/>
      <c r="G12" s="800"/>
      <c r="H12" s="801"/>
    </row>
    <row r="13" spans="1:8" s="55" customFormat="1" ht="15" customHeight="1">
      <c r="A13" s="182"/>
      <c r="B13" s="183" t="s">
        <v>36</v>
      </c>
      <c r="C13" s="184"/>
      <c r="D13" s="185"/>
      <c r="E13" s="189"/>
      <c r="F13" s="802"/>
      <c r="G13" s="795">
        <f>G7</f>
        <v>0</v>
      </c>
      <c r="H13" s="794">
        <f>H7</f>
        <v>0</v>
      </c>
    </row>
    <row r="14" spans="1:8" s="55" customFormat="1" ht="10.5" customHeight="1">
      <c r="A14" s="182"/>
      <c r="B14" s="183"/>
      <c r="C14" s="184"/>
      <c r="D14" s="185"/>
      <c r="E14" s="187"/>
      <c r="F14" s="799"/>
      <c r="G14" s="800"/>
      <c r="H14" s="801"/>
    </row>
    <row r="15" spans="1:8" s="55" customFormat="1" ht="10.5" customHeight="1">
      <c r="A15" s="193"/>
      <c r="B15" s="183"/>
      <c r="C15" s="184"/>
      <c r="D15" s="185"/>
      <c r="E15" s="187"/>
      <c r="F15" s="803"/>
      <c r="G15" s="800"/>
      <c r="H15" s="801"/>
    </row>
    <row r="16" spans="1:8" s="55" customFormat="1" ht="18.75" customHeight="1">
      <c r="A16" s="194"/>
      <c r="B16" s="814" t="s">
        <v>464</v>
      </c>
      <c r="C16" s="815"/>
      <c r="D16" s="816"/>
      <c r="E16" s="804"/>
      <c r="F16" s="805"/>
      <c r="G16" s="106">
        <f>G13</f>
        <v>0</v>
      </c>
      <c r="H16" s="106">
        <f>H13</f>
        <v>0</v>
      </c>
    </row>
    <row r="17" spans="1:7" s="55" customFormat="1" ht="18.75" customHeight="1">
      <c r="A17" s="604"/>
      <c r="B17" s="806"/>
      <c r="C17" s="806"/>
      <c r="D17" s="806"/>
      <c r="E17" s="188"/>
      <c r="F17" s="188"/>
      <c r="G17" s="54"/>
    </row>
    <row r="18" spans="1:7" s="55" customFormat="1" ht="18.75" customHeight="1">
      <c r="A18" s="604"/>
      <c r="B18" s="806"/>
      <c r="C18" s="806"/>
      <c r="D18" s="806"/>
      <c r="E18" s="188"/>
      <c r="F18" s="188"/>
      <c r="G18" s="54"/>
    </row>
    <row r="19" spans="1:7" s="55" customFormat="1" ht="15" customHeight="1">
      <c r="A19" s="203"/>
      <c r="B19" s="143"/>
      <c r="C19" s="196"/>
      <c r="D19" s="197"/>
      <c r="E19" s="198"/>
      <c r="F19" s="199"/>
      <c r="G19" s="54"/>
    </row>
    <row r="20" spans="1:7" s="55" customFormat="1" ht="15" customHeight="1">
      <c r="A20" s="203"/>
      <c r="B20" s="200"/>
      <c r="C20" s="196"/>
      <c r="D20" s="197"/>
      <c r="E20" s="197"/>
      <c r="F20" s="197"/>
      <c r="G20" s="54"/>
    </row>
    <row r="21" spans="1:7" s="55" customFormat="1" ht="10.5" customHeight="1">
      <c r="A21" s="203"/>
      <c r="B21" s="202"/>
      <c r="C21" s="196"/>
      <c r="D21" s="197"/>
      <c r="E21" s="198"/>
      <c r="F21" s="199"/>
      <c r="G21" s="54"/>
    </row>
    <row r="22" spans="1:7" s="55" customFormat="1" ht="15" customHeight="1">
      <c r="A22" s="203"/>
      <c r="B22" s="143"/>
      <c r="C22" s="196"/>
      <c r="D22" s="197"/>
      <c r="E22" s="198"/>
      <c r="F22" s="199"/>
      <c r="G22" s="54"/>
    </row>
    <row r="23" spans="1:7" s="55" customFormat="1" ht="15" customHeight="1">
      <c r="A23" s="203"/>
      <c r="B23" s="143"/>
      <c r="C23" s="196"/>
      <c r="D23" s="873"/>
      <c r="E23" s="873"/>
      <c r="F23" s="873"/>
      <c r="G23" s="54"/>
    </row>
    <row r="24" spans="1:7" s="55" customFormat="1" ht="11.25" customHeight="1">
      <c r="A24" s="203"/>
      <c r="B24" s="143"/>
      <c r="C24" s="196"/>
      <c r="D24" s="197"/>
      <c r="E24" s="198"/>
      <c r="F24" s="199"/>
      <c r="G24" s="54"/>
    </row>
    <row r="25" spans="1:7" s="55" customFormat="1" ht="15" customHeight="1">
      <c r="A25" s="203"/>
      <c r="B25" s="143"/>
      <c r="C25" s="196"/>
      <c r="D25" s="873"/>
      <c r="E25" s="873"/>
      <c r="F25" s="873"/>
      <c r="G25" s="54"/>
    </row>
  </sheetData>
  <sheetProtection sheet="1" objects="1" scenarios="1"/>
  <mergeCells count="7">
    <mergeCell ref="D25:F25"/>
    <mergeCell ref="B16:D16"/>
    <mergeCell ref="B7:E7"/>
    <mergeCell ref="B9:F9"/>
    <mergeCell ref="B11:D11"/>
    <mergeCell ref="E11:F11"/>
    <mergeCell ref="D23:F23"/>
  </mergeCells>
  <printOptions/>
  <pageMargins left="0.7" right="0.7" top="0.75" bottom="0.75" header="0.3" footer="0.3"/>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dimension ref="A1:K33"/>
  <sheetViews>
    <sheetView tabSelected="1" zoomScalePageLayoutView="0" workbookViewId="0" topLeftCell="A7">
      <selection activeCell="C16" sqref="C16"/>
    </sheetView>
  </sheetViews>
  <sheetFormatPr defaultColWidth="9.140625" defaultRowHeight="12.75"/>
  <cols>
    <col min="1" max="1" width="5.140625" style="0" customWidth="1"/>
    <col min="2" max="2" width="47.28125" style="0" bestFit="1" customWidth="1"/>
    <col min="3" max="3" width="5.421875" style="0" bestFit="1" customWidth="1"/>
    <col min="5" max="5" width="6.57421875" style="0" customWidth="1"/>
    <col min="6" max="6" width="5.421875" style="0" customWidth="1"/>
    <col min="7" max="7" width="24.00390625" style="0" customWidth="1"/>
    <col min="8" max="8" width="17.28125" style="0" customWidth="1"/>
    <col min="9" max="9" width="17.28125" style="0" bestFit="1" customWidth="1"/>
    <col min="10" max="10" width="12.00390625" style="0" bestFit="1" customWidth="1"/>
    <col min="11" max="11" width="12.28125" style="0" bestFit="1" customWidth="1"/>
  </cols>
  <sheetData>
    <row r="1" spans="1:9" s="10" customFormat="1" ht="15">
      <c r="A1" s="15"/>
      <c r="B1" s="16" t="s">
        <v>37</v>
      </c>
      <c r="C1" s="15"/>
      <c r="D1" s="15"/>
      <c r="E1" s="15"/>
      <c r="F1" s="15"/>
      <c r="G1" s="15"/>
      <c r="H1" s="15"/>
      <c r="I1" s="15"/>
    </row>
    <row r="2" spans="1:9" s="10" customFormat="1" ht="16.5" customHeight="1">
      <c r="A2" s="15"/>
      <c r="B2" s="15"/>
      <c r="C2" s="15"/>
      <c r="D2" s="15"/>
      <c r="E2" s="15"/>
      <c r="F2" s="15"/>
      <c r="G2" s="15"/>
      <c r="H2" s="15"/>
      <c r="I2" s="15"/>
    </row>
    <row r="3" spans="1:9" s="10" customFormat="1" ht="15">
      <c r="A3" s="15"/>
      <c r="B3" s="16"/>
      <c r="C3" s="15"/>
      <c r="D3" s="15"/>
      <c r="E3" s="15"/>
      <c r="F3" s="15"/>
      <c r="G3" s="14"/>
      <c r="H3" s="15"/>
      <c r="I3" s="15"/>
    </row>
    <row r="4" s="10" customFormat="1" ht="12"/>
    <row r="5" spans="1:11" s="10" customFormat="1" ht="15">
      <c r="A5" s="17" t="s">
        <v>190</v>
      </c>
      <c r="B5" s="17" t="s">
        <v>38</v>
      </c>
      <c r="C5" s="18"/>
      <c r="D5" s="18"/>
      <c r="E5" s="18"/>
      <c r="G5" s="19">
        <f>АГ!G1495</f>
        <v>0</v>
      </c>
      <c r="H5" s="51">
        <f>АГ!H1495</f>
        <v>0</v>
      </c>
      <c r="J5"/>
      <c r="K5" s="25"/>
    </row>
    <row r="6" spans="1:11" s="10" customFormat="1" ht="15">
      <c r="A6" s="17"/>
      <c r="B6" s="17"/>
      <c r="C6" s="18"/>
      <c r="D6" s="18"/>
      <c r="E6" s="18"/>
      <c r="G6" s="20"/>
      <c r="H6" s="49"/>
      <c r="J6"/>
      <c r="K6" s="25"/>
    </row>
    <row r="7" spans="1:11" s="10" customFormat="1" ht="15">
      <c r="A7" s="21" t="s">
        <v>192</v>
      </c>
      <c r="B7" s="21" t="s">
        <v>1239</v>
      </c>
      <c r="C7" s="22"/>
      <c r="D7" s="22"/>
      <c r="E7" s="18"/>
      <c r="G7" s="19">
        <f>'Е-ЕН'!G673+'Е-ЕМП'!G240+'Е-ТК'!G111</f>
        <v>0</v>
      </c>
      <c r="H7" s="51">
        <f>'Е-ЕН'!H673+'Е-ЕМП'!H240+'Е-ТК'!H111</f>
        <v>0</v>
      </c>
      <c r="J7"/>
      <c r="K7" s="25"/>
    </row>
    <row r="8" spans="1:11" s="10" customFormat="1" ht="15">
      <c r="A8" s="21"/>
      <c r="B8" s="21"/>
      <c r="C8" s="22"/>
      <c r="D8" s="22"/>
      <c r="E8" s="22"/>
      <c r="F8" s="15"/>
      <c r="G8" s="23"/>
      <c r="H8" s="50"/>
      <c r="J8"/>
      <c r="K8" s="25"/>
    </row>
    <row r="9" spans="1:11" s="10" customFormat="1" ht="15">
      <c r="A9" s="21" t="s">
        <v>195</v>
      </c>
      <c r="B9" s="21" t="s">
        <v>39</v>
      </c>
      <c r="C9" s="22"/>
      <c r="D9" s="22"/>
      <c r="E9" s="22"/>
      <c r="F9" s="15"/>
      <c r="G9" s="19">
        <f>ТТ!K570</f>
        <v>0</v>
      </c>
      <c r="H9" s="52">
        <f>ТТ!L570</f>
        <v>0</v>
      </c>
      <c r="J9"/>
      <c r="K9" s="25"/>
    </row>
    <row r="10" spans="1:11" s="10" customFormat="1" ht="15">
      <c r="A10" s="21"/>
      <c r="B10" s="21"/>
      <c r="C10" s="22"/>
      <c r="D10" s="22"/>
      <c r="E10" s="22"/>
      <c r="F10" s="15"/>
      <c r="G10" s="23"/>
      <c r="H10" s="49"/>
      <c r="J10"/>
      <c r="K10" s="25"/>
    </row>
    <row r="11" spans="1:11" s="10" customFormat="1" ht="15">
      <c r="A11" s="21" t="s">
        <v>196</v>
      </c>
      <c r="B11" s="21" t="s">
        <v>1240</v>
      </c>
      <c r="C11" s="22"/>
      <c r="D11" s="22"/>
      <c r="E11" s="22"/>
      <c r="F11" s="15"/>
      <c r="G11" s="19">
        <f>ВиК!G132</f>
        <v>0</v>
      </c>
      <c r="H11" s="52">
        <f>ВиК!H132</f>
        <v>0</v>
      </c>
      <c r="J11"/>
      <c r="K11" s="25"/>
    </row>
    <row r="12" spans="1:11" s="10" customFormat="1" ht="15">
      <c r="A12" s="21"/>
      <c r="B12" s="21"/>
      <c r="C12" s="22"/>
      <c r="D12" s="22"/>
      <c r="E12" s="22"/>
      <c r="F12" s="15"/>
      <c r="G12" s="23"/>
      <c r="H12" s="49"/>
      <c r="J12"/>
      <c r="K12" s="25"/>
    </row>
    <row r="13" spans="1:11" s="10" customFormat="1" ht="15">
      <c r="A13" s="21" t="s">
        <v>197</v>
      </c>
      <c r="B13" s="21" t="s">
        <v>40</v>
      </c>
      <c r="C13" s="22"/>
      <c r="D13" s="22"/>
      <c r="E13" s="22"/>
      <c r="F13" s="15"/>
      <c r="G13" s="19">
        <f>ППЕ!G16</f>
        <v>0</v>
      </c>
      <c r="H13" s="51">
        <f>ППЕ!H16</f>
        <v>0</v>
      </c>
      <c r="J13"/>
      <c r="K13" s="25"/>
    </row>
    <row r="14" spans="1:11" s="10" customFormat="1" ht="15">
      <c r="A14" s="21"/>
      <c r="B14" s="21"/>
      <c r="C14" s="22"/>
      <c r="D14" s="22"/>
      <c r="E14" s="22"/>
      <c r="F14" s="15"/>
      <c r="G14" s="23"/>
      <c r="J14"/>
      <c r="K14" s="25"/>
    </row>
    <row r="15" spans="7:11" s="10" customFormat="1" ht="12.75">
      <c r="G15" s="25"/>
      <c r="J15"/>
      <c r="K15" s="25"/>
    </row>
    <row r="16" spans="7:11" s="10" customFormat="1" ht="13.5" thickBot="1">
      <c r="G16" s="25"/>
      <c r="J16" s="807"/>
      <c r="K16" s="25"/>
    </row>
    <row r="17" spans="1:11" s="10" customFormat="1" ht="15.75" thickBot="1">
      <c r="A17" s="15"/>
      <c r="B17" s="21" t="s">
        <v>41</v>
      </c>
      <c r="C17" s="15"/>
      <c r="D17" s="15"/>
      <c r="E17" s="15"/>
      <c r="F17" s="15"/>
      <c r="G17" s="24">
        <f>SUM(G5:G16)</f>
        <v>0</v>
      </c>
      <c r="H17" s="24">
        <f>SUM(H5:H16)</f>
        <v>0</v>
      </c>
      <c r="J17"/>
      <c r="K17" s="25"/>
    </row>
    <row r="21" spans="2:7" ht="12.75">
      <c r="B21" s="881" t="s">
        <v>1241</v>
      </c>
      <c r="C21" s="882"/>
      <c r="D21" s="882"/>
      <c r="E21" s="882"/>
      <c r="F21" s="882"/>
      <c r="G21" s="882"/>
    </row>
    <row r="22" spans="2:7" ht="12.75">
      <c r="B22" s="882"/>
      <c r="C22" s="882"/>
      <c r="D22" s="882"/>
      <c r="E22" s="882"/>
      <c r="F22" s="882"/>
      <c r="G22" s="882"/>
    </row>
    <row r="25" spans="2:7" ht="29.25" customHeight="1">
      <c r="B25" s="883" t="s">
        <v>1242</v>
      </c>
      <c r="C25" s="883"/>
      <c r="D25" s="883"/>
      <c r="E25" s="883"/>
      <c r="F25" s="883"/>
      <c r="G25" s="883"/>
    </row>
    <row r="27" spans="2:7" ht="40.5" customHeight="1">
      <c r="B27" s="883" t="s">
        <v>338</v>
      </c>
      <c r="C27" s="884"/>
      <c r="D27" s="884"/>
      <c r="E27" s="884"/>
      <c r="F27" s="884"/>
      <c r="G27" s="884"/>
    </row>
    <row r="28" spans="2:7" ht="38.25" customHeight="1">
      <c r="B28" s="884"/>
      <c r="C28" s="884"/>
      <c r="D28" s="884"/>
      <c r="E28" s="884"/>
      <c r="F28" s="884"/>
      <c r="G28" s="884"/>
    </row>
    <row r="30" spans="2:7" ht="12.75">
      <c r="B30" s="53" t="s">
        <v>1243</v>
      </c>
      <c r="D30" t="s">
        <v>1244</v>
      </c>
      <c r="E30" s="880" t="s">
        <v>1245</v>
      </c>
      <c r="F30" s="880"/>
      <c r="G30" s="880"/>
    </row>
    <row r="31" spans="2:7" ht="12.75">
      <c r="B31" s="53" t="s">
        <v>1247</v>
      </c>
      <c r="E31" s="880" t="s">
        <v>1246</v>
      </c>
      <c r="F31" s="880"/>
      <c r="G31" s="880"/>
    </row>
    <row r="32" ht="12.75">
      <c r="B32" s="53" t="s">
        <v>1248</v>
      </c>
    </row>
    <row r="33" spans="2:7" ht="12.75">
      <c r="B33" s="53" t="s">
        <v>1247</v>
      </c>
      <c r="E33" s="880" t="s">
        <v>1249</v>
      </c>
      <c r="F33" s="880"/>
      <c r="G33" s="880"/>
    </row>
  </sheetData>
  <sheetProtection password="E0B7" sheet="1" objects="1" scenarios="1"/>
  <mergeCells count="6">
    <mergeCell ref="E33:G33"/>
    <mergeCell ref="B21:G22"/>
    <mergeCell ref="B25:G25"/>
    <mergeCell ref="B27:G28"/>
    <mergeCell ref="E30:G30"/>
    <mergeCell ref="E31:G31"/>
  </mergeCells>
  <printOptions/>
  <pageMargins left="0.7" right="0.7" top="0.75" bottom="0.75" header="0.3" footer="0.3"/>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Srdjan Boskovic</dc:creator>
  <cp:keywords/>
  <dc:description/>
  <cp:lastModifiedBy>Jelena</cp:lastModifiedBy>
  <cp:lastPrinted>2015-03-13T14:13:13Z</cp:lastPrinted>
  <dcterms:created xsi:type="dcterms:W3CDTF">2013-08-01T06:41:33Z</dcterms:created>
  <dcterms:modified xsi:type="dcterms:W3CDTF">2015-03-13T14:13:15Z</dcterms:modified>
  <cp:category/>
  <cp:version/>
  <cp:contentType/>
  <cp:contentStatus/>
</cp:coreProperties>
</file>